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Виконання ФП 4кв+рік 2022\Аптека 181\10.03.2023\"/>
    </mc:Choice>
  </mc:AlternateContent>
  <bookViews>
    <workbookView xWindow="0" yWindow="0" windowWidth="21570" windowHeight="8145" tabRatio="956" activeTab="2"/>
  </bookViews>
  <sheets>
    <sheet name="Осн фін показн (кварт)" sheetId="20" r:id="rId1"/>
    <sheet name="Осн. фін. пок.(річн.)" sheetId="14" r:id="rId2"/>
    <sheet name="1. Фін результат" sheetId="2" r:id="rId3"/>
    <sheet name="ІІ. Розр. з бюджетом" sheetId="19" r:id="rId4"/>
    <sheet name="ІІІ. Рух грош. коштів" sheetId="18" r:id="rId5"/>
    <sheet name="IV. Кап. інвестиції" sheetId="3" r:id="rId6"/>
    <sheet name=" V. Коефіцієнти" sheetId="11" r:id="rId7"/>
    <sheet name="6.1. Інша інфо_1" sheetId="10" r:id="rId8"/>
    <sheet name="6.2. Інша інфо_2" sheetId="9" r:id="rId9"/>
    <sheet name="дод 5 інф щодо діяльн" sheetId="21" r:id="rId10"/>
    <sheet name="дод 2 претенз позовн робота" sheetId="23" r:id="rId11"/>
    <sheet name="дод 4 відом про нерух майно" sheetId="22" r:id="rId12"/>
    <sheet name="Лист1" sheetId="25" r:id="rId13"/>
    <sheet name="дод 6 відшкод тарифів" sheetId="24" r:id="rId14"/>
    <sheet name="Лист2" sheetId="26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6">' V. Коефіцієнти'!$5:$5</definedName>
    <definedName name="_xlnm.Print_Titles" localSheetId="2">'1. Фін результат'!$5:$5</definedName>
    <definedName name="_xlnm.Print_Titles" localSheetId="3">'ІІ. Розр. з бюджетом'!$4:$4</definedName>
    <definedName name="_xlnm.Print_Titles" localSheetId="4">'ІІІ. Рух грош. коштів'!$5:$5</definedName>
    <definedName name="_xlnm.Print_Titles" localSheetId="1">'Осн. фін. пок.(річн.)'!$43:$43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6">' V. Коефіцієнти'!$A$1:$I$14</definedName>
    <definedName name="_xlnm.Print_Area" localSheetId="2">'1. Фін результат'!$A$1:$I$91</definedName>
    <definedName name="_xlnm.Print_Area" localSheetId="7">'6.1. Інша інфо_1'!$A$1:$O$72</definedName>
    <definedName name="_xlnm.Print_Area" localSheetId="8">'6.2. Інша інфо_2'!$A$1:$AO$87</definedName>
    <definedName name="_xlnm.Print_Area" localSheetId="5">'IV. Кап. інвестиції'!$A$1:$H$17</definedName>
    <definedName name="_xlnm.Print_Area" localSheetId="3">'ІІ. Розр. з бюджетом'!$A$1:$H$34</definedName>
    <definedName name="_xlnm.Print_Area" localSheetId="4">'ІІІ. Рух грош. коштів'!$A$1:$H$77</definedName>
    <definedName name="_xlnm.Print_Area" localSheetId="0">'Осн фін показн (кварт)'!$A$1:$H$58</definedName>
    <definedName name="_xlnm.Print_Area" localSheetId="1">'Осн. фін. пок.(річн.)'!$A$1:$G$33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62913"/>
</workbook>
</file>

<file path=xl/calcChain.xml><?xml version="1.0" encoding="utf-8"?>
<calcChain xmlns="http://schemas.openxmlformats.org/spreadsheetml/2006/main">
  <c r="D8" i="21" l="1"/>
  <c r="C8" i="21"/>
  <c r="B8" i="21"/>
  <c r="D70" i="2"/>
  <c r="C48" i="20" l="1"/>
  <c r="D44" i="2" l="1"/>
  <c r="D48" i="20" l="1"/>
  <c r="F7" i="18" l="1"/>
  <c r="C8" i="2" l="1"/>
  <c r="F78" i="2" l="1"/>
  <c r="F52" i="2" l="1"/>
  <c r="E51" i="20" l="1"/>
  <c r="F88" i="2" l="1"/>
  <c r="E48" i="20" l="1"/>
  <c r="E8" i="2"/>
  <c r="C8" i="3"/>
  <c r="E7" i="18" l="1"/>
  <c r="F8" i="2"/>
  <c r="D8" i="2"/>
  <c r="E44" i="2" l="1"/>
  <c r="F44" i="2"/>
  <c r="F79" i="2" s="1"/>
  <c r="D17" i="20"/>
  <c r="C44" i="2"/>
  <c r="C17" i="20" s="1"/>
  <c r="H68" i="2"/>
  <c r="F51" i="20"/>
  <c r="G10" i="11" s="1"/>
  <c r="F48" i="20"/>
  <c r="F13" i="18"/>
  <c r="F25" i="19"/>
  <c r="F20" i="19" s="1"/>
  <c r="F14" i="20"/>
  <c r="O43" i="10"/>
  <c r="L27" i="10"/>
  <c r="L26" i="10"/>
  <c r="D21" i="18"/>
  <c r="E21" i="18"/>
  <c r="F21" i="18"/>
  <c r="C21" i="18"/>
  <c r="D32" i="18"/>
  <c r="E32" i="18"/>
  <c r="F32" i="18"/>
  <c r="C32" i="18"/>
  <c r="D45" i="18"/>
  <c r="E45" i="18"/>
  <c r="F45" i="18"/>
  <c r="G45" i="18" s="1"/>
  <c r="C45" i="18"/>
  <c r="D57" i="18"/>
  <c r="E57" i="18"/>
  <c r="F57" i="18"/>
  <c r="C57" i="18"/>
  <c r="G65" i="2"/>
  <c r="G66" i="2"/>
  <c r="G45" i="2"/>
  <c r="G46" i="2"/>
  <c r="G47" i="2"/>
  <c r="G48" i="2"/>
  <c r="G49" i="2"/>
  <c r="G50" i="2"/>
  <c r="G51" i="2"/>
  <c r="G53" i="2"/>
  <c r="G54" i="2"/>
  <c r="G55" i="2"/>
  <c r="G56" i="2"/>
  <c r="G57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D43" i="20"/>
  <c r="E43" i="20"/>
  <c r="H43" i="20" s="1"/>
  <c r="F43" i="20"/>
  <c r="C43" i="20"/>
  <c r="E11" i="11"/>
  <c r="F11" i="11"/>
  <c r="G11" i="11"/>
  <c r="D11" i="11"/>
  <c r="C17" i="2"/>
  <c r="C15" i="20" s="1"/>
  <c r="E8" i="3"/>
  <c r="H8" i="3" s="1"/>
  <c r="D39" i="20"/>
  <c r="C39" i="20"/>
  <c r="G19" i="19"/>
  <c r="G7" i="19"/>
  <c r="G8" i="19"/>
  <c r="G9" i="19"/>
  <c r="G10" i="19"/>
  <c r="G11" i="19"/>
  <c r="G12" i="19"/>
  <c r="G13" i="19"/>
  <c r="D88" i="2"/>
  <c r="G14" i="18"/>
  <c r="G16" i="18"/>
  <c r="G17" i="18"/>
  <c r="G18" i="18"/>
  <c r="D13" i="18"/>
  <c r="E13" i="18"/>
  <c r="C13" i="18"/>
  <c r="D7" i="18"/>
  <c r="C7" i="18"/>
  <c r="D77" i="2"/>
  <c r="D21" i="20" s="1"/>
  <c r="D76" i="2"/>
  <c r="D20" i="20" s="1"/>
  <c r="C76" i="2"/>
  <c r="D78" i="2"/>
  <c r="E78" i="2"/>
  <c r="C78" i="2"/>
  <c r="C77" i="2"/>
  <c r="C21" i="20" s="1"/>
  <c r="N14" i="10"/>
  <c r="N15" i="10"/>
  <c r="N16" i="10"/>
  <c r="N17" i="10"/>
  <c r="N18" i="10"/>
  <c r="N19" i="10"/>
  <c r="N20" i="10"/>
  <c r="N21" i="10"/>
  <c r="N22" i="10"/>
  <c r="N23" i="10"/>
  <c r="N24" i="10"/>
  <c r="N26" i="10"/>
  <c r="N29" i="10"/>
  <c r="N30" i="10"/>
  <c r="N31" i="10"/>
  <c r="N32" i="10"/>
  <c r="H9" i="3"/>
  <c r="H10" i="3"/>
  <c r="H11" i="3"/>
  <c r="H12" i="3"/>
  <c r="H13" i="3"/>
  <c r="H14" i="3"/>
  <c r="H69" i="18"/>
  <c r="H70" i="18"/>
  <c r="H71" i="18"/>
  <c r="G58" i="18"/>
  <c r="G59" i="18"/>
  <c r="G60" i="18"/>
  <c r="G61" i="18"/>
  <c r="G62" i="18"/>
  <c r="G63" i="18"/>
  <c r="G64" i="18"/>
  <c r="G65" i="18"/>
  <c r="G66" i="18"/>
  <c r="G67" i="18"/>
  <c r="H58" i="18"/>
  <c r="H59" i="18"/>
  <c r="H60" i="18"/>
  <c r="H61" i="18"/>
  <c r="H62" i="18"/>
  <c r="H63" i="18"/>
  <c r="H64" i="18"/>
  <c r="H65" i="18"/>
  <c r="H66" i="18"/>
  <c r="H67" i="18"/>
  <c r="H46" i="18"/>
  <c r="H47" i="18"/>
  <c r="H48" i="18"/>
  <c r="H49" i="18"/>
  <c r="H50" i="18"/>
  <c r="H51" i="18"/>
  <c r="H52" i="18"/>
  <c r="H53" i="18"/>
  <c r="H54" i="18"/>
  <c r="H55" i="18"/>
  <c r="H56" i="18"/>
  <c r="D41" i="18"/>
  <c r="G33" i="18"/>
  <c r="G34" i="18"/>
  <c r="G35" i="18"/>
  <c r="G36" i="18"/>
  <c r="G37" i="18"/>
  <c r="G38" i="18"/>
  <c r="G39" i="18"/>
  <c r="G40" i="18"/>
  <c r="H33" i="18"/>
  <c r="H34" i="18"/>
  <c r="H35" i="18"/>
  <c r="H36" i="18"/>
  <c r="H37" i="18"/>
  <c r="H38" i="18"/>
  <c r="H39" i="18"/>
  <c r="H40" i="18"/>
  <c r="F41" i="18"/>
  <c r="E41" i="18"/>
  <c r="H22" i="18"/>
  <c r="H23" i="18"/>
  <c r="H24" i="18"/>
  <c r="H25" i="18"/>
  <c r="H26" i="18"/>
  <c r="H27" i="18"/>
  <c r="H28" i="18"/>
  <c r="H29" i="18"/>
  <c r="H30" i="18"/>
  <c r="H31" i="18"/>
  <c r="H21" i="18"/>
  <c r="H8" i="18"/>
  <c r="H9" i="18"/>
  <c r="H10" i="18"/>
  <c r="H11" i="18"/>
  <c r="H12" i="18"/>
  <c r="H14" i="18"/>
  <c r="H15" i="18"/>
  <c r="H16" i="18"/>
  <c r="H17" i="18"/>
  <c r="H18" i="18"/>
  <c r="H17" i="19"/>
  <c r="H18" i="19"/>
  <c r="H19" i="19"/>
  <c r="H21" i="19"/>
  <c r="H22" i="19"/>
  <c r="H23" i="19"/>
  <c r="H24" i="19"/>
  <c r="H26" i="19"/>
  <c r="H27" i="19"/>
  <c r="H28" i="19"/>
  <c r="H29" i="19"/>
  <c r="H30" i="19"/>
  <c r="H16" i="19"/>
  <c r="H7" i="19"/>
  <c r="H8" i="19"/>
  <c r="H9" i="19"/>
  <c r="H10" i="19"/>
  <c r="H11" i="19"/>
  <c r="H12" i="19"/>
  <c r="H13" i="19"/>
  <c r="H6" i="19"/>
  <c r="H82" i="2"/>
  <c r="H83" i="2"/>
  <c r="H84" i="2"/>
  <c r="H85" i="2"/>
  <c r="H86" i="2"/>
  <c r="H87" i="2"/>
  <c r="H81" i="2"/>
  <c r="H46" i="20"/>
  <c r="H47" i="20"/>
  <c r="H49" i="20"/>
  <c r="H50" i="20"/>
  <c r="H52" i="20"/>
  <c r="H53" i="20"/>
  <c r="H54" i="20"/>
  <c r="H45" i="20"/>
  <c r="F68" i="18"/>
  <c r="E68" i="18"/>
  <c r="F35" i="20"/>
  <c r="E35" i="20"/>
  <c r="H9" i="2"/>
  <c r="H10" i="2"/>
  <c r="H11" i="2"/>
  <c r="H12" i="2"/>
  <c r="H13" i="2"/>
  <c r="H14" i="2"/>
  <c r="H15" i="2"/>
  <c r="H16" i="2"/>
  <c r="G9" i="2"/>
  <c r="G10" i="2"/>
  <c r="G11" i="2"/>
  <c r="G12" i="2"/>
  <c r="G13" i="2"/>
  <c r="G14" i="2"/>
  <c r="G15" i="2"/>
  <c r="G16" i="2"/>
  <c r="D52" i="2"/>
  <c r="D75" i="2" s="1"/>
  <c r="D18" i="20" s="1"/>
  <c r="D21" i="2"/>
  <c r="D51" i="20"/>
  <c r="E10" i="11" s="1"/>
  <c r="D42" i="20" s="1"/>
  <c r="D35" i="20"/>
  <c r="D68" i="18"/>
  <c r="D28" i="20"/>
  <c r="D29" i="20"/>
  <c r="D30" i="20"/>
  <c r="D32" i="20"/>
  <c r="D13" i="20"/>
  <c r="D23" i="20"/>
  <c r="G14" i="3"/>
  <c r="D25" i="19"/>
  <c r="D20" i="19" s="1"/>
  <c r="D31" i="20" s="1"/>
  <c r="H19" i="2"/>
  <c r="H7" i="2"/>
  <c r="D17" i="2"/>
  <c r="G25" i="18"/>
  <c r="G26" i="18"/>
  <c r="G27" i="18"/>
  <c r="G28" i="18"/>
  <c r="G8" i="18"/>
  <c r="G9" i="18"/>
  <c r="G10" i="18"/>
  <c r="G11" i="18"/>
  <c r="G12" i="18"/>
  <c r="C21" i="2"/>
  <c r="C16" i="20" s="1"/>
  <c r="C41" i="18"/>
  <c r="C68" i="18"/>
  <c r="C52" i="2"/>
  <c r="C75" i="2" s="1"/>
  <c r="C18" i="20" s="1"/>
  <c r="E21" i="2"/>
  <c r="E52" i="2"/>
  <c r="E18" i="20" s="1"/>
  <c r="F21" i="2"/>
  <c r="G21" i="2" s="1"/>
  <c r="F75" i="2"/>
  <c r="L46" i="10"/>
  <c r="L45" i="10"/>
  <c r="L44" i="10"/>
  <c r="L43" i="10"/>
  <c r="I47" i="10"/>
  <c r="F47" i="10"/>
  <c r="E25" i="19"/>
  <c r="E20" i="19" s="1"/>
  <c r="E31" i="20" s="1"/>
  <c r="C25" i="19"/>
  <c r="C20" i="19" s="1"/>
  <c r="N10" i="9"/>
  <c r="N9" i="9"/>
  <c r="AD50" i="9"/>
  <c r="AD49" i="9"/>
  <c r="AD48" i="9"/>
  <c r="AD47" i="9"/>
  <c r="AD51" i="9"/>
  <c r="AC50" i="9"/>
  <c r="AE50" i="9" s="1"/>
  <c r="AC49" i="9"/>
  <c r="AC48" i="9"/>
  <c r="AC47" i="9"/>
  <c r="AD39" i="9"/>
  <c r="AC39" i="9"/>
  <c r="AC46" i="9"/>
  <c r="AC51" i="9" s="1"/>
  <c r="W39" i="9"/>
  <c r="U39" i="9"/>
  <c r="O39" i="9"/>
  <c r="M39" i="9"/>
  <c r="AE47" i="9"/>
  <c r="W51" i="9"/>
  <c r="U51" i="9"/>
  <c r="Y50" i="9"/>
  <c r="Y49" i="9"/>
  <c r="Y48" i="9"/>
  <c r="Y47" i="9"/>
  <c r="Y46" i="9"/>
  <c r="O51" i="9"/>
  <c r="M51" i="9"/>
  <c r="Q51" i="9" s="1"/>
  <c r="Q50" i="9"/>
  <c r="Q49" i="9"/>
  <c r="Q48" i="9"/>
  <c r="Q47" i="9"/>
  <c r="Q46" i="9"/>
  <c r="Y38" i="9"/>
  <c r="Y37" i="9"/>
  <c r="Y36" i="9"/>
  <c r="Y35" i="9"/>
  <c r="Y34" i="9"/>
  <c r="Q35" i="9"/>
  <c r="Q36" i="9"/>
  <c r="Q37" i="9"/>
  <c r="Q38" i="9"/>
  <c r="Q34" i="9"/>
  <c r="AE34" i="9"/>
  <c r="AE35" i="9"/>
  <c r="AE36" i="9"/>
  <c r="AE37" i="9"/>
  <c r="AE38" i="9"/>
  <c r="C35" i="20"/>
  <c r="G37" i="20"/>
  <c r="G36" i="20"/>
  <c r="G35" i="20"/>
  <c r="B20" i="20"/>
  <c r="C20" i="20"/>
  <c r="E76" i="2"/>
  <c r="E20" i="20" s="1"/>
  <c r="F76" i="2"/>
  <c r="F20" i="20" s="1"/>
  <c r="G20" i="20" s="1"/>
  <c r="G54" i="20"/>
  <c r="G53" i="20"/>
  <c r="G52" i="20"/>
  <c r="F10" i="11"/>
  <c r="E42" i="20" s="1"/>
  <c r="C51" i="20"/>
  <c r="D10" i="11" s="1"/>
  <c r="C42" i="20" s="1"/>
  <c r="G50" i="20"/>
  <c r="G49" i="20"/>
  <c r="G47" i="20"/>
  <c r="G46" i="20"/>
  <c r="G45" i="20"/>
  <c r="B39" i="20"/>
  <c r="B33" i="20"/>
  <c r="F32" i="20"/>
  <c r="E32" i="20"/>
  <c r="C32" i="20"/>
  <c r="B32" i="20"/>
  <c r="B31" i="20"/>
  <c r="F30" i="20"/>
  <c r="E30" i="20"/>
  <c r="C30" i="20"/>
  <c r="F29" i="20"/>
  <c r="E29" i="20"/>
  <c r="C29" i="20"/>
  <c r="B29" i="20"/>
  <c r="F28" i="20"/>
  <c r="E28" i="20"/>
  <c r="C28" i="20"/>
  <c r="B28" i="20"/>
  <c r="B24" i="20"/>
  <c r="F23" i="20"/>
  <c r="E23" i="20"/>
  <c r="C23" i="20"/>
  <c r="B23" i="20"/>
  <c r="B22" i="20"/>
  <c r="F77" i="2"/>
  <c r="F21" i="20" s="1"/>
  <c r="E77" i="2"/>
  <c r="E21" i="20" s="1"/>
  <c r="B21" i="20"/>
  <c r="B19" i="20"/>
  <c r="B18" i="20"/>
  <c r="B17" i="20"/>
  <c r="F16" i="20"/>
  <c r="E16" i="20"/>
  <c r="B16" i="20"/>
  <c r="B15" i="20"/>
  <c r="B14" i="20"/>
  <c r="F13" i="20"/>
  <c r="E13" i="20"/>
  <c r="C13" i="20"/>
  <c r="B13" i="20"/>
  <c r="X13" i="9"/>
  <c r="AA13" i="9"/>
  <c r="AD13" i="9"/>
  <c r="AC21" i="9"/>
  <c r="AC22" i="9"/>
  <c r="AC23" i="9"/>
  <c r="AC24" i="9"/>
  <c r="AC25" i="9"/>
  <c r="W26" i="9"/>
  <c r="Y26" i="9"/>
  <c r="AC26" i="9" s="1"/>
  <c r="AA26" i="9"/>
  <c r="G21" i="19"/>
  <c r="E88" i="2"/>
  <c r="C88" i="2"/>
  <c r="K56" i="10"/>
  <c r="L32" i="10"/>
  <c r="L31" i="10"/>
  <c r="L30" i="10"/>
  <c r="L29" i="10"/>
  <c r="L24" i="10"/>
  <c r="L23" i="10"/>
  <c r="L22" i="10"/>
  <c r="L21" i="10"/>
  <c r="L20" i="10"/>
  <c r="L19" i="10"/>
  <c r="L18" i="10"/>
  <c r="L17" i="10"/>
  <c r="L16" i="10"/>
  <c r="L15" i="10"/>
  <c r="L14" i="10"/>
  <c r="G6" i="19"/>
  <c r="T65" i="9"/>
  <c r="R65" i="9"/>
  <c r="P65" i="9"/>
  <c r="L65" i="9"/>
  <c r="J65" i="9"/>
  <c r="H65" i="9"/>
  <c r="F65" i="9"/>
  <c r="N64" i="9"/>
  <c r="N63" i="9"/>
  <c r="N62" i="9"/>
  <c r="N61" i="9"/>
  <c r="N60" i="9"/>
  <c r="U13" i="9"/>
  <c r="R13" i="9"/>
  <c r="N12" i="9"/>
  <c r="N11" i="9"/>
  <c r="N8" i="9"/>
  <c r="G13" i="3"/>
  <c r="G12" i="3"/>
  <c r="G11" i="3"/>
  <c r="G10" i="3"/>
  <c r="G9" i="3"/>
  <c r="G71" i="18"/>
  <c r="G70" i="18"/>
  <c r="G69" i="18"/>
  <c r="G56" i="18"/>
  <c r="G55" i="18"/>
  <c r="G54" i="18"/>
  <c r="G53" i="18"/>
  <c r="G52" i="18"/>
  <c r="G51" i="18"/>
  <c r="G50" i="18"/>
  <c r="G49" i="18"/>
  <c r="G48" i="18"/>
  <c r="G47" i="18"/>
  <c r="G46" i="18"/>
  <c r="G31" i="18"/>
  <c r="G30" i="18"/>
  <c r="G29" i="18"/>
  <c r="G24" i="18"/>
  <c r="G23" i="18"/>
  <c r="G22" i="18"/>
  <c r="G21" i="18"/>
  <c r="G30" i="19"/>
  <c r="G29" i="19"/>
  <c r="G28" i="19"/>
  <c r="G27" i="19"/>
  <c r="G26" i="19"/>
  <c r="G24" i="19"/>
  <c r="G23" i="19"/>
  <c r="G22" i="19"/>
  <c r="G18" i="19"/>
  <c r="G17" i="19"/>
  <c r="G16" i="19"/>
  <c r="G87" i="2"/>
  <c r="G86" i="2"/>
  <c r="G85" i="2"/>
  <c r="G84" i="2"/>
  <c r="G83" i="2"/>
  <c r="G82" i="2"/>
  <c r="G81" i="2"/>
  <c r="G73" i="2"/>
  <c r="G71" i="2"/>
  <c r="G69" i="2"/>
  <c r="G68" i="2"/>
  <c r="G64" i="2"/>
  <c r="G63" i="2"/>
  <c r="G60" i="2"/>
  <c r="G59" i="2"/>
  <c r="G20" i="2"/>
  <c r="G19" i="2"/>
  <c r="G7" i="2"/>
  <c r="F39" i="20"/>
  <c r="AE48" i="9"/>
  <c r="E17" i="20" l="1"/>
  <c r="E79" i="2"/>
  <c r="H13" i="18"/>
  <c r="D15" i="20"/>
  <c r="D58" i="2"/>
  <c r="D19" i="20" s="1"/>
  <c r="G41" i="18"/>
  <c r="H44" i="2"/>
  <c r="G32" i="18"/>
  <c r="G28" i="20"/>
  <c r="F17" i="20"/>
  <c r="H78" i="2"/>
  <c r="G25" i="19"/>
  <c r="H75" i="2"/>
  <c r="F18" i="20"/>
  <c r="G18" i="20" s="1"/>
  <c r="G13" i="20"/>
  <c r="Y51" i="9"/>
  <c r="Y39" i="9"/>
  <c r="H25" i="19"/>
  <c r="H41" i="18"/>
  <c r="N28" i="10"/>
  <c r="H76" i="2"/>
  <c r="G76" i="2"/>
  <c r="N65" i="9"/>
  <c r="N27" i="10"/>
  <c r="G75" i="2"/>
  <c r="F19" i="18"/>
  <c r="F73" i="18" s="1"/>
  <c r="F72" i="18" s="1"/>
  <c r="H77" i="2"/>
  <c r="G30" i="20"/>
  <c r="AE39" i="9"/>
  <c r="G43" i="20"/>
  <c r="G78" i="2"/>
  <c r="N13" i="9"/>
  <c r="G77" i="2"/>
  <c r="G8" i="3"/>
  <c r="H28" i="20"/>
  <c r="G32" i="20"/>
  <c r="H88" i="2"/>
  <c r="D31" i="19"/>
  <c r="D33" i="20" s="1"/>
  <c r="G29" i="20"/>
  <c r="G52" i="2"/>
  <c r="H16" i="20"/>
  <c r="E39" i="20"/>
  <c r="H39" i="20" s="1"/>
  <c r="Q39" i="9"/>
  <c r="L47" i="10"/>
  <c r="H21" i="2"/>
  <c r="E19" i="18"/>
  <c r="AE49" i="9"/>
  <c r="D19" i="18"/>
  <c r="D73" i="18" s="1"/>
  <c r="D72" i="18" s="1"/>
  <c r="D36" i="20" s="1"/>
  <c r="C19" i="18"/>
  <c r="C73" i="18" s="1"/>
  <c r="C72" i="18" s="1"/>
  <c r="C36" i="20" s="1"/>
  <c r="G44" i="2"/>
  <c r="H7" i="18"/>
  <c r="G7" i="18"/>
  <c r="H29" i="20"/>
  <c r="G23" i="20"/>
  <c r="E14" i="20"/>
  <c r="G14" i="20" s="1"/>
  <c r="H11" i="11"/>
  <c r="H48" i="20"/>
  <c r="G51" i="20"/>
  <c r="H51" i="20"/>
  <c r="G13" i="18"/>
  <c r="H20" i="19"/>
  <c r="G20" i="19"/>
  <c r="F31" i="19"/>
  <c r="F33" i="20" s="1"/>
  <c r="L25" i="10"/>
  <c r="L28" i="10"/>
  <c r="L13" i="10"/>
  <c r="N13" i="10"/>
  <c r="C79" i="2"/>
  <c r="D14" i="20"/>
  <c r="C58" i="2"/>
  <c r="C19" i="20" s="1"/>
  <c r="H10" i="11"/>
  <c r="F42" i="20"/>
  <c r="H21" i="20"/>
  <c r="G21" i="20"/>
  <c r="C31" i="19"/>
  <c r="C33" i="20" s="1"/>
  <c r="C31" i="20"/>
  <c r="F31" i="20"/>
  <c r="F17" i="2"/>
  <c r="G88" i="2"/>
  <c r="G8" i="2"/>
  <c r="H30" i="20"/>
  <c r="E31" i="19"/>
  <c r="H20" i="20"/>
  <c r="H8" i="2"/>
  <c r="E17" i="2"/>
  <c r="H52" i="2"/>
  <c r="AE46" i="9"/>
  <c r="H35" i="20"/>
  <c r="H57" i="18"/>
  <c r="H45" i="18"/>
  <c r="H32" i="18"/>
  <c r="H13" i="20"/>
  <c r="G68" i="18"/>
  <c r="H68" i="18"/>
  <c r="G57" i="18"/>
  <c r="H23" i="20"/>
  <c r="D16" i="20"/>
  <c r="D79" i="2"/>
  <c r="G48" i="20"/>
  <c r="G16" i="20"/>
  <c r="H32" i="20"/>
  <c r="G17" i="20" l="1"/>
  <c r="H18" i="20"/>
  <c r="H17" i="20"/>
  <c r="D37" i="20"/>
  <c r="G19" i="18"/>
  <c r="G73" i="18" s="1"/>
  <c r="H79" i="2"/>
  <c r="C37" i="20"/>
  <c r="AE51" i="9"/>
  <c r="E73" i="18"/>
  <c r="G39" i="20"/>
  <c r="H19" i="18"/>
  <c r="H14" i="20"/>
  <c r="G79" i="2"/>
  <c r="N25" i="10"/>
  <c r="D67" i="2"/>
  <c r="D22" i="20" s="1"/>
  <c r="C67" i="2"/>
  <c r="C22" i="20" s="1"/>
  <c r="E33" i="20"/>
  <c r="H31" i="19"/>
  <c r="G17" i="2"/>
  <c r="F58" i="2"/>
  <c r="H17" i="2"/>
  <c r="F15" i="20"/>
  <c r="F36" i="20"/>
  <c r="F37" i="20"/>
  <c r="H42" i="20"/>
  <c r="G42" i="20"/>
  <c r="E58" i="2"/>
  <c r="E15" i="20"/>
  <c r="G31" i="20"/>
  <c r="H31" i="20"/>
  <c r="G31" i="19"/>
  <c r="E72" i="18" l="1"/>
  <c r="H72" i="18" s="1"/>
  <c r="H73" i="18"/>
  <c r="E37" i="20"/>
  <c r="H37" i="20" s="1"/>
  <c r="C70" i="2"/>
  <c r="E19" i="20"/>
  <c r="E67" i="2"/>
  <c r="H58" i="2"/>
  <c r="F67" i="2"/>
  <c r="G58" i="2"/>
  <c r="F19" i="20"/>
  <c r="H33" i="20"/>
  <c r="G33" i="20"/>
  <c r="H15" i="20"/>
  <c r="G15" i="20"/>
  <c r="E36" i="20" l="1"/>
  <c r="H36" i="20" s="1"/>
  <c r="G72" i="18"/>
  <c r="C24" i="20"/>
  <c r="D8" i="11" s="1"/>
  <c r="C25" i="20" s="1"/>
  <c r="C14" i="19"/>
  <c r="D24" i="20"/>
  <c r="E8" i="11" s="1"/>
  <c r="D25" i="20" s="1"/>
  <c r="D14" i="19"/>
  <c r="F70" i="2"/>
  <c r="F14" i="19" s="1"/>
  <c r="H67" i="2"/>
  <c r="G67" i="2"/>
  <c r="F22" i="20"/>
  <c r="H19" i="20"/>
  <c r="G19" i="20"/>
  <c r="E22" i="20"/>
  <c r="E70" i="2"/>
  <c r="E14" i="19" s="1"/>
  <c r="D7" i="11" l="1"/>
  <c r="C41" i="20" s="1"/>
  <c r="E7" i="11"/>
  <c r="D41" i="20" s="1"/>
  <c r="E24" i="20"/>
  <c r="H22" i="20"/>
  <c r="G22" i="20"/>
  <c r="H70" i="2"/>
  <c r="G70" i="2"/>
  <c r="F24" i="20"/>
  <c r="G14" i="19" l="1"/>
  <c r="H14" i="19"/>
  <c r="G7" i="11"/>
  <c r="F41" i="20" s="1"/>
  <c r="G24" i="20"/>
  <c r="G8" i="11"/>
  <c r="F25" i="20" s="1"/>
  <c r="H24" i="20"/>
  <c r="F8" i="11"/>
  <c r="E25" i="20" s="1"/>
  <c r="F7" i="11"/>
  <c r="E41" i="20" s="1"/>
  <c r="G41" i="20" l="1"/>
  <c r="H41" i="20"/>
  <c r="H7" i="11"/>
  <c r="H8" i="11"/>
  <c r="G25" i="20" l="1"/>
  <c r="H25" i="20"/>
</calcChain>
</file>

<file path=xl/comments1.xml><?xml version="1.0" encoding="utf-8"?>
<comments xmlns="http://schemas.openxmlformats.org/spreadsheetml/2006/main">
  <authors>
    <author>Користувач Windows</author>
  </authors>
  <commentList>
    <comment ref="C14" authorId="0" shapeId="0">
      <text>
        <r>
          <rPr>
            <b/>
            <sz val="9"/>
            <color indexed="81"/>
            <rFont val="Tahoma"/>
            <family val="2"/>
            <charset val="204"/>
          </rPr>
          <t>Користувач Windows: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<sst xmlns="http://schemas.openxmlformats.org/spreadsheetml/2006/main" count="1003" uniqueCount="539">
  <si>
    <t>комунальних підприємств Білоцерківської міської ради</t>
  </si>
  <si>
    <t>Код рядка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</si>
  <si>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</si>
  <si>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</si>
  <si>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</si>
  <si>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</si>
  <si>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</si>
  <si>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</si>
  <si>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</si>
  <si>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</si>
  <si>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</si>
  <si>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</si>
  <si>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</si>
  <si>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</si>
  <si>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</si>
  <si>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</si>
  <si>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</si>
  <si>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</si>
  <si>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</si>
  <si>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</si>
  <si>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</si>
  <si>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</si>
  <si>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</si>
  <si>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</si>
  <si>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</si>
  <si>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неустойки (штрафи, пені)</t>
  </si>
  <si>
    <t>витрати на паливо та енергію</t>
  </si>
  <si>
    <t>Інші операційні витрати</t>
  </si>
  <si>
    <t>Виручка від реалізації основних фондів</t>
  </si>
  <si>
    <t>на початок періоду</t>
  </si>
  <si>
    <t>Чистий грошовий потік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</si>
  <si>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</si>
  <si>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</si>
  <si>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</si>
  <si>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</si>
  <si>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</si>
  <si>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</si>
  <si>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</si>
  <si>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</si>
  <si>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</si>
  <si>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</si>
  <si>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</si>
  <si>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</si>
  <si>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</si>
  <si>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</si>
  <si>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</si>
  <si>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</si>
  <si>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</si>
  <si>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Придбання акцій та облігацій  </t>
  </si>
  <si>
    <t>на кінець періоду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</si>
  <si>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</si>
  <si>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</si>
  <si>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</si>
  <si>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</si>
  <si>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</si>
  <si>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</si>
  <si>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</si>
  <si>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</si>
  <si>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витрати на електроенергію</t>
  </si>
  <si>
    <t xml:space="preserve">витрати на паливо 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</si>
  <si>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</si>
  <si>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</si>
  <si>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</si>
  <si>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</si>
  <si>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Розвиток виробництва</t>
  </si>
  <si>
    <t>витрати на благодійну допомогу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</si>
  <si>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</si>
  <si>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 xml:space="preserve">Вид кредитного продукту та цільове призначення 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</si>
  <si>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</si>
  <si>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</si>
  <si>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</si>
  <si>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</si>
  <si>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Капітальні інвестиції, усього,
у тому числі: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</si>
  <si>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</si>
  <si>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</si>
  <si>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</si>
  <si>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Заборгованість на останню дату</t>
  </si>
  <si>
    <t>Бюджетне фінансування</t>
  </si>
  <si>
    <t>Дата видачі / погашення (графік)</t>
  </si>
  <si>
    <t xml:space="preserve">      1. Дані про підприємство, персонал та фонд заробітної плати</t>
  </si>
  <si>
    <t>кредити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</si>
  <si>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</si>
  <si>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</si>
  <si>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</si>
  <si>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плата за користування надрами</t>
  </si>
  <si>
    <t>Оптимальне значення</t>
  </si>
  <si>
    <t>&gt; 0</t>
  </si>
  <si>
    <t xml:space="preserve">         (ініціали, прізвище)    </t>
  </si>
  <si>
    <t>у тому числі:</t>
  </si>
  <si>
    <t>рентна плата за транспортування</t>
  </si>
  <si>
    <t>Середньооблікова кількість штатних працівників</t>
  </si>
  <si>
    <t>витрати, пов'язані з використанням власних службових автомобілів</t>
  </si>
  <si>
    <t>Усього витрат</t>
  </si>
  <si>
    <t>облігації</t>
  </si>
  <si>
    <t>Інформація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</si>
  <si>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</si>
  <si>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</si>
  <si>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</si>
  <si>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</si>
  <si>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</si>
  <si>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</si>
  <si>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</si>
  <si>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</si>
  <si>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</si>
  <si>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Середньооблікова чисельність осіб, у тому числі:</t>
  </si>
  <si>
    <t>Витрати на збут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</si>
  <si>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</si>
  <si>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</si>
  <si>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Адміністративні витрати</t>
  </si>
  <si>
    <t>Інші операційні доходи/витрати</t>
  </si>
  <si>
    <t>Доходи/витрати від фінансової та інвестиційної діяльності</t>
  </si>
  <si>
    <t>Грошові кошти на початок періоду</t>
  </si>
  <si>
    <t>Необоротні активи</t>
  </si>
  <si>
    <t>Оборотні активи</t>
  </si>
  <si>
    <t>Власний капітал</t>
  </si>
  <si>
    <t>Розподіл чистого прибутку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</si>
  <si>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</si>
  <si>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ІІІ. Рух грошових коштів</t>
  </si>
  <si>
    <t>Податок на прибуток підприємств</t>
  </si>
  <si>
    <t>IІ. Розрахунки з бюджетом</t>
  </si>
  <si>
    <t>Чистий рух грошових коштів операційної діяльності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</si>
  <si>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</si>
  <si>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</si>
  <si>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</si>
  <si>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</si>
  <si>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</si>
  <si>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Надходження від отриманих: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</si>
  <si>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</si>
  <si>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</si>
  <si>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</si>
  <si>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погашення податкового боргу, у тому числі:</t>
  </si>
  <si>
    <t>Собівартість реалізованої продукції (товарів, робіт, послуг)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</si>
  <si>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</si>
  <si>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</si>
  <si>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</si>
  <si>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</si>
  <si>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</si>
  <si>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</si>
  <si>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</si>
  <si>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</si>
  <si>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</si>
  <si>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</si>
  <si>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</si>
  <si>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матеріальні витрати</t>
  </si>
  <si>
    <t>оплата праці</t>
  </si>
  <si>
    <t>амортизація</t>
  </si>
  <si>
    <t>інші витрати</t>
  </si>
  <si>
    <t>Договір</t>
  </si>
  <si>
    <t>Дата початку оренди</t>
  </si>
  <si>
    <t>Сума орендної плати</t>
  </si>
  <si>
    <t>Основні фінансові показники</t>
  </si>
  <si>
    <t>Чистий дохід від реалізації продукції (товарів, робіт, послуг)</t>
  </si>
  <si>
    <t>витрати на оренду службових автомобілів</t>
  </si>
  <si>
    <t>№</t>
  </si>
  <si>
    <t>Загальна кошторисна вартість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</si>
  <si>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</si>
  <si>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</si>
  <si>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</si>
  <si>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</si>
  <si>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</si>
  <si>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курсові різниці</t>
  </si>
  <si>
    <t>2145/1</t>
  </si>
  <si>
    <t>2145/2</t>
  </si>
  <si>
    <t>4010</t>
  </si>
  <si>
    <t>Таблиця 4</t>
  </si>
  <si>
    <t>Чистий  фінансовий результат</t>
  </si>
  <si>
    <t>Коефіцієнт рентабельності діяльності</t>
  </si>
  <si>
    <t>Коефіцієнт фінансової стійкості</t>
  </si>
  <si>
    <t>Інші доходи/витрати</t>
  </si>
  <si>
    <t>Елементи операційних витрат</t>
  </si>
  <si>
    <t>тис. гривень (без ПДВ)</t>
  </si>
  <si>
    <t>ЗВІТ</t>
  </si>
  <si>
    <t>Продовження додатка 3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</si>
  <si>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</si>
  <si>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</si>
  <si>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</si>
  <si>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</si>
  <si>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Повернено залучених коштів  за звітний період</t>
  </si>
  <si>
    <t>Заборгованість на кінець звітного періоду</t>
  </si>
  <si>
    <t>Найменування об’єкта</t>
  </si>
  <si>
    <t>Інші поточні податки, збори, обов'язкові платежі до державного та місцевих бюджетів, у тому числі:</t>
  </si>
  <si>
    <t xml:space="preserve">          </t>
  </si>
  <si>
    <t xml:space="preserve">                  (ініціали, прізвище)    </t>
  </si>
  <si>
    <t xml:space="preserve">                                                   (посада)</t>
  </si>
  <si>
    <t>Коди</t>
  </si>
  <si>
    <t>Таблиця 6</t>
  </si>
  <si>
    <t>Неконтрольована частка</t>
  </si>
  <si>
    <t xml:space="preserve">план </t>
  </si>
  <si>
    <t>Валовий прибуток/збиток</t>
  </si>
  <si>
    <t>Дивіденди/відрахування частини чистого прибутку</t>
  </si>
  <si>
    <t>Усього виплат на користь держави</t>
  </si>
  <si>
    <t>Усього активи</t>
  </si>
  <si>
    <t>Усього зобов'язання і забезпечення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</si>
  <si>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</si>
  <si>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</si>
  <si>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</si>
  <si>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</si>
  <si>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</si>
  <si>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</si>
  <si>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</si>
  <si>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Доходи і витрати (узагальнені показники)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</si>
  <si>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</si>
  <si>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</si>
  <si>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</si>
  <si>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Витрати</t>
  </si>
  <si>
    <t>Продовження  таблиці 3</t>
  </si>
  <si>
    <t xml:space="preserve">вплив зміни валютних курсів на залишок коштів </t>
  </si>
  <si>
    <t>Продовження  таблиці 6</t>
  </si>
  <si>
    <t>Відхилення,  +/–</t>
  </si>
  <si>
    <t>Виконання, %</t>
  </si>
  <si>
    <t>адміністративно-управлінський персонал</t>
  </si>
  <si>
    <t>директор</t>
  </si>
  <si>
    <t>працівники</t>
  </si>
  <si>
    <t>Середньомісячна заробітна плата одного працівника, гривень</t>
  </si>
  <si>
    <t>Середньомісячний дохід одного працівника, гривень</t>
  </si>
  <si>
    <t>У тому числі за їх видами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</si>
  <si>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</si>
  <si>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</si>
  <si>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</si>
  <si>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</si>
  <si>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усього на рік</t>
  </si>
  <si>
    <t xml:space="preserve">у тому числі 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</si>
  <si>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</si>
  <si>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</si>
  <si>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</si>
  <si>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ціна одиниці     (вартість  продукції/     наданих послуг), гривень</t>
  </si>
  <si>
    <t>кількість продукції/             наданих послуг, одиниця виміру</t>
  </si>
  <si>
    <t>чистий дохід  від реалізації продукції (товарів, робіт, послуг),     тис. гривень</t>
  </si>
  <si>
    <t>2120/2130</t>
  </si>
  <si>
    <t>Грошові кошти</t>
  </si>
  <si>
    <t>Примітки</t>
  </si>
  <si>
    <t xml:space="preserve">      Загальна інформація про підприємство (резюме)</t>
  </si>
  <si>
    <t xml:space="preserve">                   (підпис)</t>
  </si>
  <si>
    <t xml:space="preserve">                                         (посада)</t>
  </si>
  <si>
    <t xml:space="preserve">(ініціали, прізвище)    </t>
  </si>
  <si>
    <t xml:space="preserve">                                           (посада)</t>
  </si>
  <si>
    <t xml:space="preserve">             (ініціали, прізвище)    </t>
  </si>
  <si>
    <t>Одиниця виміру, тис. гривень</t>
  </si>
  <si>
    <t>Фонд оплати праці, тис. гривень,                           у тому числі:</t>
  </si>
  <si>
    <t>Витрати на оплату праці,                                         тис. гривень, у тому числі:</t>
  </si>
  <si>
    <t xml:space="preserve">Найменування об’єкта 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</si>
  <si>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</si>
  <si>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Документ, яким затверджений титул будови, із зазначенням органу, який його погодив</t>
  </si>
  <si>
    <t>Рік початку        і закінчення будівництва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</si>
  <si>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</si>
  <si>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</si>
  <si>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</si>
  <si>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</si>
  <si>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</si>
  <si>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</si>
  <si>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</si>
  <si>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</si>
  <si>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 xml:space="preserve">У разі збільшення витрат  на оплату праці в плановому році порівняно до запланованих та порівняно з попереднім роком обов'язково надаються відповідні обґрунтування. </t>
  </si>
  <si>
    <t>(    )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</si>
  <si>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</si>
  <si>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зміна ціни одиниці  (вартості продукції/     наданих послуг)</t>
  </si>
  <si>
    <t>Інші податки, збори, обов'язкові платежі до державного та місцевих бюджетів</t>
  </si>
  <si>
    <t>____________________</t>
  </si>
  <si>
    <r>
      <t xml:space="preserve">Керівник </t>
    </r>
    <r>
      <rPr>
        <sz val="14"/>
        <rFont val="Times New Roman"/>
        <family val="1"/>
        <charset val="204"/>
      </rPr>
      <t>___________________</t>
    </r>
  </si>
  <si>
    <r>
      <t>у тому числі:</t>
    </r>
    <r>
      <rPr>
        <i/>
        <sz val="11"/>
        <rFont val="Times New Roman"/>
        <family val="1"/>
        <charset val="204"/>
      </rPr>
      <t xml:space="preserve"> </t>
    </r>
  </si>
  <si>
    <t xml:space="preserve">інші надходження (розшифрувати) </t>
  </si>
  <si>
    <t>в тому числі:</t>
  </si>
  <si>
    <t>в тому числі</t>
  </si>
  <si>
    <r>
      <t>Керівник ________________</t>
    </r>
    <r>
      <rPr>
        <sz val="14"/>
        <rFont val="Times New Roman"/>
        <family val="1"/>
        <charset val="204"/>
      </rPr>
      <t xml:space="preserve"> </t>
    </r>
  </si>
  <si>
    <t>_____________________________</t>
  </si>
  <si>
    <t>Фактично за відповідний період  минулого року</t>
  </si>
  <si>
    <t>План з початку року</t>
  </si>
  <si>
    <t>Фактично за звітний період з наростаючим підсумком</t>
  </si>
  <si>
    <t>Відхилення (+,-)</t>
  </si>
  <si>
    <t>Податок на додану вартість нарахований/до відшкодування  (з мінусом)</t>
  </si>
  <si>
    <t>__________</t>
  </si>
  <si>
    <t>Відрахування частини чистого прибутку</t>
  </si>
  <si>
    <t>внески до статутного капіталу (розшифрувати)</t>
  </si>
  <si>
    <t>Коефіцієнт рентабельності активів
(чистий фінансовий результат, рядок 1200 / вартість активів, рядок 6030)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</si>
  <si>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</si>
  <si>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Коефіцієнт поточної ліквідності (покриття)
(оборотні активи, рядок 6010 / поточні зобов'язання, рядок 6050)</t>
  </si>
  <si>
    <t xml:space="preserve">      2. Інформація про бізнес підприємства (код рядка 1000 фінансового плану)</t>
  </si>
  <si>
    <t xml:space="preserve">     3. Діючі фінансові зобов'язання підприємства</t>
  </si>
  <si>
    <t xml:space="preserve">      4. Інформація щодо отримання та повернення залучених коштів</t>
  </si>
  <si>
    <t>5. Витрати, пов'язані з використанням власних службових автомобілів (у складі адміністративних витрат, рядок 1041)</t>
  </si>
  <si>
    <t>6. Витрати на оренду службових автомобілів (у складі адміністративних витрат, рядок 1042)</t>
  </si>
  <si>
    <t>7. Джерела капітальних інвестицій</t>
  </si>
  <si>
    <t>За рахунок прибутку, який залишається в розпорядженні підприємства</t>
  </si>
  <si>
    <t>За рахунок амортизаційних відрахувань</t>
  </si>
  <si>
    <t>УСЬОГО</t>
  </si>
  <si>
    <t>державний бюджет</t>
  </si>
  <si>
    <t xml:space="preserve">     надходження коштів (розшифрувати)</t>
  </si>
  <si>
    <t xml:space="preserve">     використання коштів (розшифрувати)</t>
  </si>
  <si>
    <t>обласний бюджет</t>
  </si>
  <si>
    <t>міський бюджет</t>
  </si>
  <si>
    <t>(квартал, півріччя, 9 місяців, рік)</t>
  </si>
  <si>
    <t>____________</t>
  </si>
  <si>
    <t>8. Капітальне будівництво (рядок 4010 таблиці 4)</t>
  </si>
  <si>
    <t>9.План використання бюджетних коштів</t>
  </si>
  <si>
    <t xml:space="preserve">   (підпис)</t>
  </si>
  <si>
    <t>тис. грн.</t>
  </si>
  <si>
    <t>Показники</t>
  </si>
  <si>
    <t>Доходи</t>
  </si>
  <si>
    <t>Чистий прибуток</t>
  </si>
  <si>
    <t>Використання прибутку</t>
  </si>
  <si>
    <t>Нерозподілений прибуток (збиток) на кінець року</t>
  </si>
  <si>
    <t xml:space="preserve">                  (назва підприємства)</t>
  </si>
  <si>
    <t>Назва майна</t>
  </si>
  <si>
    <t>Місце знаходження</t>
  </si>
  <si>
    <t>Керівник</t>
  </si>
  <si>
    <t>Виконавець</t>
  </si>
  <si>
    <t>Відомості про нерухоме майно (будівлі, споруди, окремі приміщення у тому числі об"єкти незавершеного будівництва)</t>
  </si>
  <si>
    <t>Будівлі, споруди, окремі приміщення у тому числі об"єкти незавершеного будівництва, всього</t>
  </si>
  <si>
    <t xml:space="preserve">  в т.ч. :</t>
  </si>
  <si>
    <t>слежбове житло</t>
  </si>
  <si>
    <t>адміністративні приміщення</t>
  </si>
  <si>
    <t>виробничі приміщення</t>
  </si>
  <si>
    <t>інші</t>
  </si>
  <si>
    <t>Будівлі, споруди, окремі приміщення, які передано в оренду</t>
  </si>
  <si>
    <t>Площа</t>
  </si>
  <si>
    <t>Справи за позовом підприємства</t>
  </si>
  <si>
    <t>№ п/п</t>
  </si>
  <si>
    <t>Номер справи та судова інстанція</t>
  </si>
  <si>
    <t>ПІБ або назва відповідача</t>
  </si>
  <si>
    <t>Предмет позову</t>
  </si>
  <si>
    <t>Пред"явлено позовів</t>
  </si>
  <si>
    <t>Задоволено позовів</t>
  </si>
  <si>
    <t>У стадії розгляду</t>
  </si>
  <si>
    <t>Стягнуто за рішенням суду</t>
  </si>
  <si>
    <t>Інформація про виконання судового рішення</t>
  </si>
  <si>
    <t>Перебуває на виконанні у виконавчій службі</t>
  </si>
  <si>
    <t>кількість</t>
  </si>
  <si>
    <t>сума</t>
  </si>
  <si>
    <t>Х</t>
  </si>
  <si>
    <t>Справи за позовом до підприємства</t>
  </si>
  <si>
    <t>ПІБ або назва позивача</t>
  </si>
  <si>
    <t>Відомості про спори немайнового характеру</t>
  </si>
  <si>
    <t>Сторони</t>
  </si>
  <si>
    <t>Стадія розгляду</t>
  </si>
  <si>
    <t xml:space="preserve"> Додаток 4 до пояснювальної записки до фінансового звіту</t>
  </si>
  <si>
    <t>Послуги</t>
  </si>
  <si>
    <t>Фактична собівартість (з ПДВ)</t>
  </si>
  <si>
    <t>Затверджені тарифи з ПДВ</t>
  </si>
  <si>
    <t>Рівень відшкодування затвердженими тарифами фактичної собівартості (%)</t>
  </si>
  <si>
    <t>Інформація про фактичний рівень відшкодування тарифів</t>
  </si>
  <si>
    <t>Дебіторська заборгованість на кінець року</t>
  </si>
  <si>
    <t>Кредиторська заборгованість на кінець року</t>
  </si>
  <si>
    <t>Середньооблікова чисельність (чол.) всього, в т.ч.:</t>
  </si>
  <si>
    <t>Чисельність працівників по штатному розпису (чол.)</t>
  </si>
  <si>
    <t>чистий дохід  від реалізації продукції (товарів, робіт, послуг)</t>
  </si>
  <si>
    <t>кількість продукції/             наданих послуг</t>
  </si>
  <si>
    <t>Виручка від реалізації товарів робіт, послуг</t>
  </si>
  <si>
    <t>3010</t>
  </si>
  <si>
    <t>3020</t>
  </si>
  <si>
    <t>Отримання короткострокових кредитів</t>
  </si>
  <si>
    <t>3030</t>
  </si>
  <si>
    <t>3040</t>
  </si>
  <si>
    <t>3050</t>
  </si>
  <si>
    <t>Видатки грошових коштів операційної діяльності</t>
  </si>
  <si>
    <t>3060</t>
  </si>
  <si>
    <t>Розрахунки за товари, роботи та послуги</t>
  </si>
  <si>
    <t>3070</t>
  </si>
  <si>
    <t>Розрахунки з оплати праці</t>
  </si>
  <si>
    <t>3080</t>
  </si>
  <si>
    <t>Повернення короткострокових кредитів</t>
  </si>
  <si>
    <t>3090</t>
  </si>
  <si>
    <t>3100</t>
  </si>
  <si>
    <t>3110</t>
  </si>
  <si>
    <t>3120</t>
  </si>
  <si>
    <t>Надходження грошових коштів від операційної діяльності</t>
  </si>
  <si>
    <t>3000</t>
  </si>
  <si>
    <t>Характеризує ефективність використання основних засобів</t>
  </si>
  <si>
    <t xml:space="preserve"> Додаток 6 до пояснювальної записки до фінансового звіту</t>
  </si>
  <si>
    <t>3260/1</t>
  </si>
  <si>
    <t>3260/2</t>
  </si>
  <si>
    <t xml:space="preserve">Примітка: При заповненні показників таблиці окремо зазначати витрати на фінансування заходів з енергозбереження. </t>
  </si>
  <si>
    <t xml:space="preserve">Додаток 2 до пояснювальної записки до фінансового плану та фінансового звіту </t>
  </si>
  <si>
    <t>витрати, що здійснюються для підтримання об’єкта в робочому стані (проведення ремонту, тех. огляду, нагляду, обслуговування тощо)</t>
  </si>
  <si>
    <t>амортизація осн. засобів і нематеріальних активів</t>
  </si>
  <si>
    <t>витрати на страхування загальногосп. персоналу</t>
  </si>
  <si>
    <t>Показник фондовіддачі</t>
  </si>
  <si>
    <t>Грошові кошти на кінець періоду</t>
  </si>
  <si>
    <t>відхилен-ня,  +/–</t>
  </si>
  <si>
    <t>виконан-ня, %</t>
  </si>
  <si>
    <t>Надходження грошових коштів від інвестиційної діяльності</t>
  </si>
  <si>
    <t>Видатки грошових коштів інвестиційної діяльності</t>
  </si>
  <si>
    <t>3250</t>
  </si>
  <si>
    <t>3210</t>
  </si>
  <si>
    <t>Виручка від реалізації нематеріальних активів</t>
  </si>
  <si>
    <t>3220</t>
  </si>
  <si>
    <t>Надходження від продажу акцій та облігацій</t>
  </si>
  <si>
    <t>3230</t>
  </si>
  <si>
    <t>3240</t>
  </si>
  <si>
    <t>3260</t>
  </si>
  <si>
    <t>3270</t>
  </si>
  <si>
    <t>3280</t>
  </si>
  <si>
    <t>3290</t>
  </si>
  <si>
    <t>3300</t>
  </si>
  <si>
    <t xml:space="preserve">інші витрати (розшифрувати) </t>
  </si>
  <si>
    <t>3310</t>
  </si>
  <si>
    <t>Надходження грошових коштів від фінансової діяльності</t>
  </si>
  <si>
    <t>3400</t>
  </si>
  <si>
    <t>3410</t>
  </si>
  <si>
    <t>3420</t>
  </si>
  <si>
    <t>3420/1</t>
  </si>
  <si>
    <t>3420/2</t>
  </si>
  <si>
    <t>3420/3</t>
  </si>
  <si>
    <t>3430</t>
  </si>
  <si>
    <t>3430/1</t>
  </si>
  <si>
    <t>3430/2</t>
  </si>
  <si>
    <t>3430/3</t>
  </si>
  <si>
    <t>3440</t>
  </si>
  <si>
    <t>3450</t>
  </si>
  <si>
    <t>Видатки грошових коштів фінансової діяльності</t>
  </si>
  <si>
    <t>3460</t>
  </si>
  <si>
    <t>Сплата дивідендів на комунальну частку/відрахувань частини чистого прибутку</t>
  </si>
  <si>
    <t>3470</t>
  </si>
  <si>
    <t>3480</t>
  </si>
  <si>
    <t>3480/1</t>
  </si>
  <si>
    <t>3480/2</t>
  </si>
  <si>
    <t>3480/3</t>
  </si>
  <si>
    <t>3490</t>
  </si>
  <si>
    <t>3490/1</t>
  </si>
  <si>
    <t>3490/2</t>
  </si>
  <si>
    <t>3490/3</t>
  </si>
  <si>
    <t>3500</t>
  </si>
  <si>
    <t>3510</t>
  </si>
  <si>
    <t>___________</t>
  </si>
  <si>
    <t xml:space="preserve"> відсотків </t>
  </si>
  <si>
    <t xml:space="preserve"> дивідендів</t>
  </si>
  <si>
    <t>3330</t>
  </si>
  <si>
    <t>3320</t>
  </si>
  <si>
    <t>3320/1</t>
  </si>
  <si>
    <t>3320/2</t>
  </si>
  <si>
    <r>
      <t>капітальне будівництво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</si>
  <si>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(виготовлення) основних засобів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</si>
  <si>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придбання (виготовлення) інших необоротних 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</si>
  <si>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(створення) нематеріальних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</si>
  <si>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модернізація, модифікація (добудова, дообладнання, реконструкція) основних засобів </t>
    </r>
    <r>
      <rPr>
        <i/>
        <sz val="12"/>
        <rFont val="Times New Roman"/>
        <family val="1"/>
        <charset val="204"/>
      </rPr>
      <t xml:space="preserve"> (розшифрувати)</t>
    </r>
  </si>
  <si>
    <t>_______</t>
  </si>
  <si>
    <r>
      <t>Керівник</t>
    </r>
    <r>
      <rPr>
        <sz val="14"/>
        <rFont val="Times New Roman"/>
        <family val="1"/>
        <charset val="204"/>
      </rPr>
      <t xml:space="preserve">   _______________</t>
    </r>
  </si>
  <si>
    <t>фінансування капіталь-них інвести-цій (оплата грошовими коштами), усього</t>
  </si>
  <si>
    <t>штатних працівників (чол.)</t>
  </si>
  <si>
    <t>Фондовіддача (вартість виробленої продукції/балансова вартість основних виробничих фондів)  відношення вартості виробленої продукції до первісної середньорічної вартості основних виробничих фондів</t>
  </si>
  <si>
    <t xml:space="preserve">РОЗГЛЯНУТО  </t>
  </si>
  <si>
    <t>(найменування органу, який розглянув фінансовий план)</t>
  </si>
  <si>
    <t>М. П. (посада, П.І.Б., дата, підпис)</t>
  </si>
  <si>
    <t>ПОГОДЖЕНО</t>
  </si>
  <si>
    <t>(найменування органу, з яким погоджено фінансовий план)</t>
  </si>
  <si>
    <t xml:space="preserve">ЗАТВЕРДЖЕНО  </t>
  </si>
  <si>
    <t>(номер відповідного рішення виконавчого комітету)</t>
  </si>
  <si>
    <t xml:space="preserve">  </t>
  </si>
  <si>
    <t xml:space="preserve">до Порядку складання, затвердження </t>
  </si>
  <si>
    <t xml:space="preserve">та контролю виконання фінансових планів </t>
  </si>
  <si>
    <t>Факт нарастаючим підсумком з початку року</t>
  </si>
  <si>
    <t>минулий рік</t>
  </si>
  <si>
    <t>поточний рік</t>
  </si>
  <si>
    <t>Звітний період (квартал, рік)</t>
  </si>
  <si>
    <t>Факт наростаючим підсумком з початку року</t>
  </si>
  <si>
    <t>Первісна балансова вартість введених потужностей на початок звітного року</t>
  </si>
  <si>
    <t>Звітний квартал</t>
  </si>
  <si>
    <t>Незавершене будівництво на початок звітного року</t>
  </si>
  <si>
    <t>Надходження від власного капіталу</t>
  </si>
  <si>
    <t>капітальний ремонт</t>
  </si>
  <si>
    <t>Додаток 1</t>
  </si>
  <si>
    <t>ПРО ВИКОНАННЯ ФІНАНСОВОГО ПЛАНУ ПІДПРИЄМСТВА КП "Аптека №181"</t>
  </si>
  <si>
    <t>47.73</t>
  </si>
  <si>
    <t>комунальна</t>
  </si>
  <si>
    <t>м.Біла Церква, вул.Карбишева,63</t>
  </si>
  <si>
    <t>Дерій Сергій Вікторович</t>
  </si>
  <si>
    <t>(045-63)6-25-75</t>
  </si>
  <si>
    <t>КП "Аптека №181"</t>
  </si>
  <si>
    <t>Дерій С.В.</t>
  </si>
  <si>
    <t>Завідувач</t>
  </si>
  <si>
    <t>Роздрібна торгівля фармацевтичними товарами</t>
  </si>
  <si>
    <t xml:space="preserve">Підприємство                                  </t>
  </si>
  <si>
    <t>09109  Київська обл.</t>
  </si>
  <si>
    <t>Керівник    завідувач</t>
  </si>
  <si>
    <t>Керівник  завфдувач</t>
  </si>
  <si>
    <t>Лондіна Г.Л.</t>
  </si>
  <si>
    <t xml:space="preserve">Інформація про претензійно-позовну роботу комунального підприємства   КП "Аптека №181" </t>
  </si>
  <si>
    <t>Плановий (2022) рік, усього</t>
  </si>
  <si>
    <r>
      <t xml:space="preserve">станом на 01 жовтня  2022 р.     </t>
    </r>
    <r>
      <rPr>
        <sz val="8"/>
        <rFont val="Arial"/>
        <family val="2"/>
        <charset val="204"/>
      </rPr>
      <t>(складається на останню звітну дату)</t>
    </r>
  </si>
  <si>
    <t xml:space="preserve">Сума кредиторської заборгованості   88,3 тис. грн </t>
  </si>
  <si>
    <t xml:space="preserve">Сума дебіторської заборгованості 28,0  тис. грн </t>
  </si>
  <si>
    <t xml:space="preserve">                                                                                 КП "Аптека №181"</t>
  </si>
  <si>
    <t>Балансова вартість
(тис.грн.) 
на 01.10.2022 р.</t>
  </si>
  <si>
    <r>
      <t>Інформація щодо діяльності підприємства упродовж 2018 -  2021</t>
    </r>
    <r>
      <rPr>
        <b/>
        <sz val="14"/>
        <rFont val="Times New Roman"/>
        <family val="1"/>
        <charset val="204"/>
      </rPr>
      <t xml:space="preserve"> </t>
    </r>
    <r>
      <rPr>
        <b/>
        <sz val="14"/>
        <rFont val="Times New Roman CYR"/>
      </rPr>
      <t>років                              КП "Аптека №181"</t>
    </r>
  </si>
  <si>
    <t>за 4 кв. 2022року__</t>
  </si>
  <si>
    <t>Звітний період (4 кв.2022)</t>
  </si>
  <si>
    <t xml:space="preserve">   2021 рік</t>
  </si>
  <si>
    <t xml:space="preserve">  2022  рік</t>
  </si>
  <si>
    <t>план  4 кв. 2022</t>
  </si>
  <si>
    <t>факт 4 кв. 2022</t>
  </si>
  <si>
    <t>Плановий 4 кв. 2021р.</t>
  </si>
  <si>
    <t>Факт минулого  4 кв. 2021р.</t>
  </si>
  <si>
    <t>Плановий 4 кв. 2022р.</t>
  </si>
  <si>
    <t>Факт звітного періоду  (4 кв.2022)</t>
  </si>
  <si>
    <t>План 4 кв.2022</t>
  </si>
  <si>
    <t>Факт 4 кв.2022</t>
  </si>
  <si>
    <r>
      <t>Чистий дохід від реалізації продукції (товарів, робіт, послуг)</t>
    </r>
    <r>
      <rPr>
        <b/>
        <sz val="12"/>
        <color theme="1"/>
        <rFont val="Times New Roman"/>
        <family val="1"/>
        <charset val="204"/>
      </rPr>
      <t xml:space="preserve"> </t>
    </r>
    <r>
      <rPr>
        <i/>
        <sz val="11"/>
        <color theme="1"/>
        <rFont val="Times New Roman"/>
        <family val="1"/>
        <charset val="204"/>
      </rPr>
      <t>(розшифрувати)</t>
    </r>
  </si>
  <si>
    <r>
      <t xml:space="preserve">Собівартість реалізованої продукції (товарів, робіт, послуг) </t>
    </r>
    <r>
      <rPr>
        <sz val="14"/>
        <color theme="1"/>
        <rFont val="Times New Roman"/>
        <family val="1"/>
        <charset val="204"/>
      </rPr>
      <t>в тому числі:</t>
    </r>
  </si>
  <si>
    <r>
      <t xml:space="preserve">інші витрати </t>
    </r>
    <r>
      <rPr>
        <i/>
        <sz val="11"/>
        <color theme="1"/>
        <rFont val="Times New Roman"/>
        <family val="1"/>
        <charset val="204"/>
      </rPr>
      <t>(розшифрувати)</t>
    </r>
  </si>
  <si>
    <r>
      <t>Інші операційні доходи</t>
    </r>
    <r>
      <rPr>
        <sz val="12"/>
        <color theme="1"/>
        <rFont val="Times New Roman"/>
        <family val="1"/>
        <charset val="204"/>
      </rPr>
      <t xml:space="preserve"> </t>
    </r>
    <r>
      <rPr>
        <i/>
        <sz val="12"/>
        <color theme="1"/>
        <rFont val="Times New Roman"/>
        <family val="1"/>
        <charset val="204"/>
      </rPr>
      <t>(розшифрувати)</t>
    </r>
    <r>
      <rPr>
        <sz val="12"/>
        <color theme="1"/>
        <rFont val="Times New Roman"/>
        <family val="1"/>
        <charset val="204"/>
      </rPr>
      <t>, у тому числі:</t>
    </r>
  </si>
  <si>
    <r>
      <t>Адміністративні витрати,</t>
    </r>
    <r>
      <rPr>
        <sz val="14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у тому числі:</t>
    </r>
  </si>
  <si>
    <r>
      <t>інші адміністративні витрати</t>
    </r>
    <r>
      <rPr>
        <i/>
        <sz val="11"/>
        <color theme="1"/>
        <rFont val="Times New Roman"/>
        <family val="1"/>
        <charset val="204"/>
      </rPr>
      <t xml:space="preserve"> (розшифрувати)</t>
    </r>
  </si>
  <si>
    <r>
      <t xml:space="preserve">Витрати на збут, </t>
    </r>
    <r>
      <rPr>
        <sz val="14"/>
        <color theme="1"/>
        <rFont val="Times New Roman"/>
        <family val="1"/>
        <charset val="204"/>
      </rPr>
      <t>у тому числі:</t>
    </r>
  </si>
  <si>
    <r>
      <t xml:space="preserve">інші витрати на збут </t>
    </r>
    <r>
      <rPr>
        <i/>
        <sz val="11"/>
        <color theme="1"/>
        <rFont val="Times New Roman"/>
        <family val="1"/>
        <charset val="204"/>
      </rPr>
      <t>(розшифрувати)</t>
    </r>
  </si>
  <si>
    <r>
      <t>Інші операційні витрати, усього,</t>
    </r>
    <r>
      <rPr>
        <sz val="14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у тому числі:</t>
    </r>
  </si>
  <si>
    <r>
      <t xml:space="preserve">інші операційні витрати </t>
    </r>
    <r>
      <rPr>
        <i/>
        <sz val="11"/>
        <color theme="1"/>
        <rFont val="Times New Roman"/>
        <family val="1"/>
        <charset val="204"/>
      </rPr>
      <t>(розшифрувати)</t>
    </r>
  </si>
  <si>
    <r>
      <t>Дохід від участі в капіталі</t>
    </r>
    <r>
      <rPr>
        <b/>
        <i/>
        <sz val="11"/>
        <color theme="1"/>
        <rFont val="Times New Roman"/>
        <family val="1"/>
        <charset val="204"/>
      </rPr>
      <t xml:space="preserve"> </t>
    </r>
    <r>
      <rPr>
        <i/>
        <sz val="12"/>
        <color theme="1"/>
        <rFont val="Times New Roman"/>
        <family val="1"/>
        <charset val="204"/>
      </rPr>
      <t>(розшифрувати)</t>
    </r>
  </si>
  <si>
    <r>
      <t>Інші фінансові доходи</t>
    </r>
    <r>
      <rPr>
        <i/>
        <sz val="14"/>
        <color theme="1"/>
        <rFont val="Times New Roman"/>
        <family val="1"/>
        <charset val="204"/>
      </rPr>
      <t xml:space="preserve"> </t>
    </r>
    <r>
      <rPr>
        <i/>
        <sz val="12"/>
        <color theme="1"/>
        <rFont val="Times New Roman"/>
        <family val="1"/>
        <charset val="204"/>
      </rPr>
      <t>(розшифрувати)</t>
    </r>
  </si>
  <si>
    <r>
      <t>Втрати від участі в капіталі</t>
    </r>
    <r>
      <rPr>
        <i/>
        <sz val="12"/>
        <color theme="1"/>
        <rFont val="Times New Roman"/>
        <family val="1"/>
        <charset val="204"/>
      </rPr>
      <t xml:space="preserve"> (розшифрувати)</t>
    </r>
  </si>
  <si>
    <r>
      <t>Фінансові витрати</t>
    </r>
    <r>
      <rPr>
        <sz val="14"/>
        <color theme="1"/>
        <rFont val="Times New Roman"/>
        <family val="1"/>
        <charset val="204"/>
      </rPr>
      <t xml:space="preserve"> </t>
    </r>
    <r>
      <rPr>
        <i/>
        <sz val="12"/>
        <color theme="1"/>
        <rFont val="Times New Roman"/>
        <family val="1"/>
        <charset val="204"/>
      </rPr>
      <t>(розшифрувати)</t>
    </r>
  </si>
  <si>
    <r>
      <t>Інші доходи</t>
    </r>
    <r>
      <rPr>
        <sz val="14"/>
        <color theme="1"/>
        <rFont val="Times New Roman"/>
        <family val="1"/>
        <charset val="204"/>
      </rPr>
      <t xml:space="preserve"> </t>
    </r>
    <r>
      <rPr>
        <i/>
        <sz val="12"/>
        <color theme="1"/>
        <rFont val="Times New Roman"/>
        <family val="1"/>
        <charset val="204"/>
      </rPr>
      <t>(розшифрувати)</t>
    </r>
    <r>
      <rPr>
        <sz val="12"/>
        <color theme="1"/>
        <rFont val="Times New Roman"/>
        <family val="1"/>
        <charset val="204"/>
      </rPr>
      <t>, у тому числі:</t>
    </r>
  </si>
  <si>
    <r>
      <t>Інші витрати</t>
    </r>
    <r>
      <rPr>
        <sz val="14"/>
        <color theme="1"/>
        <rFont val="Times New Roman"/>
        <family val="1"/>
        <charset val="204"/>
      </rPr>
      <t xml:space="preserve"> </t>
    </r>
    <r>
      <rPr>
        <i/>
        <sz val="12"/>
        <color theme="1"/>
        <rFont val="Times New Roman"/>
        <family val="1"/>
        <charset val="204"/>
      </rPr>
      <t xml:space="preserve">(розшифрувати), </t>
    </r>
    <r>
      <rPr>
        <sz val="12"/>
        <color theme="1"/>
        <rFont val="Times New Roman"/>
        <family val="1"/>
        <charset val="204"/>
      </rPr>
      <t>у тому числі:</t>
    </r>
  </si>
  <si>
    <r>
      <t>Чистий  фінансовий результат,</t>
    </r>
    <r>
      <rPr>
        <sz val="14"/>
        <color theme="1"/>
        <rFont val="Times New Roman"/>
        <family val="1"/>
        <charset val="204"/>
      </rPr>
      <t xml:space="preserve"> </t>
    </r>
    <r>
      <rPr>
        <i/>
        <sz val="14"/>
        <color theme="1"/>
        <rFont val="Times New Roman"/>
        <family val="1"/>
        <charset val="204"/>
      </rPr>
      <t>у тому числі:</t>
    </r>
  </si>
  <si>
    <r>
      <t>Інші операційні доходи/витрати</t>
    </r>
    <r>
      <rPr>
        <sz val="12"/>
        <color theme="1"/>
        <rFont val="Times New Roman"/>
        <family val="1"/>
        <charset val="204"/>
      </rPr>
      <t xml:space="preserve"> (рядок 1030 - рядок 1080) (фінансовий результат від операційної діяльності)</t>
    </r>
  </si>
  <si>
    <r>
      <t xml:space="preserve">Доходи/витрати від фінансової та інвестиційної діяльності </t>
    </r>
    <r>
      <rPr>
        <sz val="12"/>
        <color theme="1"/>
        <rFont val="Times New Roman"/>
        <family val="1"/>
        <charset val="204"/>
      </rPr>
      <t>(рядок 1110 + рядок 1120 - рядок 1130 - рядок 1140)</t>
    </r>
  </si>
  <si>
    <r>
      <t xml:space="preserve">Інші доходи/витрати </t>
    </r>
    <r>
      <rPr>
        <sz val="12"/>
        <color theme="1"/>
        <rFont val="Times New Roman"/>
        <family val="1"/>
        <charset val="204"/>
      </rPr>
      <t>(рядок 1150 - рядок 1160)</t>
    </r>
  </si>
  <si>
    <r>
      <t>Інші фонди</t>
    </r>
    <r>
      <rPr>
        <i/>
        <sz val="12"/>
        <color theme="1"/>
        <rFont val="Times New Roman"/>
        <family val="1"/>
        <charset val="204"/>
      </rPr>
      <t xml:space="preserve"> (розшифрувати)</t>
    </r>
  </si>
  <si>
    <r>
      <t xml:space="preserve">Інші цілі </t>
    </r>
    <r>
      <rPr>
        <i/>
        <sz val="12"/>
        <color theme="1"/>
        <rFont val="Times New Roman"/>
        <family val="1"/>
        <charset val="204"/>
      </rPr>
      <t>(розшифрувати)</t>
    </r>
  </si>
  <si>
    <r>
      <t xml:space="preserve">місцеві податки та збори </t>
    </r>
    <r>
      <rPr>
        <i/>
        <sz val="12"/>
        <color theme="1"/>
        <rFont val="Times New Roman"/>
        <family val="1"/>
        <charset val="204"/>
      </rPr>
      <t>(земельний податок)</t>
    </r>
  </si>
  <si>
    <r>
      <t>інші платежі</t>
    </r>
    <r>
      <rPr>
        <i/>
        <sz val="12"/>
        <color theme="1"/>
        <rFont val="Times New Roman"/>
        <family val="1"/>
        <charset val="204"/>
      </rPr>
      <t xml:space="preserve"> (орендна плата  військовий збір)</t>
    </r>
  </si>
  <si>
    <r>
      <t>Керівник</t>
    </r>
    <r>
      <rPr>
        <sz val="14"/>
        <color theme="1"/>
        <rFont val="Times New Roman"/>
        <family val="1"/>
        <charset val="204"/>
      </rPr>
      <t xml:space="preserve">   завідувач__________</t>
    </r>
  </si>
  <si>
    <r>
      <t>Цільове фінансування</t>
    </r>
    <r>
      <rPr>
        <i/>
        <sz val="12"/>
        <color theme="1"/>
        <rFont val="Times New Roman"/>
        <family val="1"/>
        <charset val="204"/>
      </rPr>
      <t xml:space="preserve"> (розшифрувати)</t>
    </r>
  </si>
  <si>
    <r>
      <t xml:space="preserve">Аванси одержані </t>
    </r>
    <r>
      <rPr>
        <i/>
        <sz val="12"/>
        <color theme="1"/>
        <rFont val="Times New Roman"/>
        <family val="1"/>
        <charset val="204"/>
      </rPr>
      <t>(розшифрувати)</t>
    </r>
  </si>
  <si>
    <r>
      <t>Інші надходження</t>
    </r>
    <r>
      <rPr>
        <i/>
        <sz val="12"/>
        <color theme="1"/>
        <rFont val="Times New Roman"/>
        <family val="1"/>
        <charset val="204"/>
      </rPr>
      <t xml:space="preserve"> (повернення податків і зборів - податку на додану вартість)</t>
    </r>
  </si>
  <si>
    <r>
      <t>Платежі до бюджету</t>
    </r>
    <r>
      <rPr>
        <i/>
        <sz val="12"/>
        <color theme="1"/>
        <rFont val="Times New Roman"/>
        <family val="1"/>
        <charset val="204"/>
      </rPr>
      <t xml:space="preserve"> (розшифрувати)</t>
    </r>
  </si>
  <si>
    <r>
      <t xml:space="preserve">Інші витрати </t>
    </r>
    <r>
      <rPr>
        <i/>
        <sz val="12"/>
        <color theme="1"/>
        <rFont val="Times New Roman"/>
        <family val="1"/>
        <charset val="204"/>
      </rPr>
      <t>(розшифрувати)</t>
    </r>
  </si>
  <si>
    <r>
      <t>Інші надходження</t>
    </r>
    <r>
      <rPr>
        <i/>
        <sz val="12"/>
        <color theme="1"/>
        <rFont val="Times New Roman"/>
        <family val="1"/>
        <charset val="204"/>
      </rPr>
      <t xml:space="preserve"> (розшифрувати)</t>
    </r>
  </si>
  <si>
    <r>
      <t xml:space="preserve">Придбання (створення) основних засобів, в тому числі за рахунок внесків до статутного капіталу </t>
    </r>
    <r>
      <rPr>
        <i/>
        <sz val="12"/>
        <color theme="1"/>
        <rFont val="Times New Roman"/>
        <family val="1"/>
        <charset val="204"/>
      </rPr>
      <t>(розшифрувати)</t>
    </r>
  </si>
  <si>
    <r>
      <t xml:space="preserve">Капітальне будівництво, в тому числі за рахунок внесків до статутного капіталу </t>
    </r>
    <r>
      <rPr>
        <i/>
        <sz val="12"/>
        <color theme="1"/>
        <rFont val="Times New Roman"/>
        <family val="1"/>
        <charset val="204"/>
      </rPr>
      <t xml:space="preserve">(розшифрувати)  </t>
    </r>
  </si>
  <si>
    <r>
      <t>Придбання (створення) нематеріальних активів</t>
    </r>
    <r>
      <rPr>
        <i/>
        <sz val="12"/>
        <color theme="1"/>
        <rFont val="Times New Roman"/>
        <family val="1"/>
        <charset val="204"/>
      </rPr>
      <t xml:space="preserve"> (розшифрувати) </t>
    </r>
  </si>
  <si>
    <r>
      <t xml:space="preserve">Отримання коштів  за довгостроковими зобов'язаннями, </t>
    </r>
    <r>
      <rPr>
        <i/>
        <sz val="12"/>
        <color theme="1"/>
        <rFont val="Times New Roman"/>
        <family val="1"/>
        <charset val="204"/>
      </rPr>
      <t>у тому числі:</t>
    </r>
  </si>
  <si>
    <r>
      <t xml:space="preserve">Отримання коштів за короткостроковими зобов'язаннями, </t>
    </r>
    <r>
      <rPr>
        <i/>
        <sz val="11"/>
        <color theme="1"/>
        <rFont val="Times New Roman"/>
        <family val="1"/>
        <charset val="204"/>
      </rPr>
      <t>у тому числі:</t>
    </r>
  </si>
  <si>
    <r>
      <t xml:space="preserve">Цільове фінансування </t>
    </r>
    <r>
      <rPr>
        <i/>
        <sz val="12"/>
        <color theme="1"/>
        <rFont val="Times New Roman"/>
        <family val="1"/>
        <charset val="204"/>
      </rPr>
      <t xml:space="preserve"> (розшифрувати)</t>
    </r>
  </si>
  <si>
    <r>
      <t>Інші надходження</t>
    </r>
    <r>
      <rPr>
        <i/>
        <sz val="12"/>
        <color theme="1"/>
        <rFont val="Times New Roman"/>
        <family val="1"/>
        <charset val="204"/>
      </rPr>
      <t xml:space="preserve"> (розшифрувати) </t>
    </r>
  </si>
  <si>
    <r>
      <t xml:space="preserve">Повернення коштів  за довгостроковими зобов'язаннями, </t>
    </r>
    <r>
      <rPr>
        <i/>
        <sz val="12"/>
        <color theme="1"/>
        <rFont val="Times New Roman"/>
        <family val="1"/>
        <charset val="204"/>
      </rPr>
      <t>у тому числі:</t>
    </r>
  </si>
  <si>
    <r>
      <t>Повернення коштів за короткостроковими зобов'язаннями,</t>
    </r>
    <r>
      <rPr>
        <sz val="12"/>
        <color theme="1"/>
        <rFont val="Times New Roman"/>
        <family val="1"/>
        <charset val="204"/>
      </rPr>
      <t xml:space="preserve"> </t>
    </r>
    <r>
      <rPr>
        <i/>
        <sz val="12"/>
        <color theme="1"/>
        <rFont val="Times New Roman"/>
        <family val="1"/>
        <charset val="204"/>
      </rPr>
      <t>у тому числі:</t>
    </r>
  </si>
  <si>
    <t>модернізація основних засобів з метою подовженнчя терміну користування</t>
  </si>
  <si>
    <t>Плановий 2023 рік</t>
  </si>
  <si>
    <t>Фак 2022</t>
  </si>
  <si>
    <t xml:space="preserve">до фінансового звіту за  4 квартал 2022 року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</si>
</sst>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#,##0&quot;р.&quot;;[Red]\-#,##0&quot;р.&quot;"/>
    <numFmt numFmtId="165" formatCode="#,##0.00&quot;р.&quot;;\-#,##0.00&quot;р.&quot;"/>
    <numFmt numFmtId="166" formatCode="_-* #,##0.00_р_._-;\-* #,##0.00_р_._-;_-* &quot;-&quot;??_р_._-;_-@_-"/>
    <numFmt numFmtId="167" formatCode="_-* #,##0.00\ _г_р_н_._-;\-* #,##0.00\ _г_р_н_._-;_-* &quot;-&quot;??\ _г_р_н_._-;_-@_-"/>
    <numFmt numFmtId="168" formatCode="_-* #,##0.00_₴_-;\-* #,##0.00_₴_-;_-* &quot;-&quot;??_₴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dd\.mm\.yyyy;@"/>
    <numFmt numFmtId="178" formatCode="_(* #,##0_);_(* \(#,##0\);_(* &quot;-&quot;??_);_(@_)"/>
    <numFmt numFmtId="179" formatCode="_(* #,##0.0_);_(* \(#,##0.0\);_(* &quot;-&quot;??_);_(@_)"/>
    <numFmt numFmtId="180" formatCode="0.000"/>
    <numFmt numFmtId="181" formatCode="_(* #,##0.00_);_(* \(#,##0.00\);_(* &quot;-&quot;_);_(@_)"/>
  </numFmts>
  <fonts count="109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 Cyr"/>
      <charset val="204"/>
    </font>
    <font>
      <i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4"/>
      <name val="Times New Roman CYR"/>
    </font>
    <font>
      <sz val="14"/>
      <name val="Times New Roman CYR"/>
    </font>
    <font>
      <sz val="14"/>
      <name val="Times New Roman CYR"/>
      <charset val="204"/>
    </font>
    <font>
      <i/>
      <sz val="14"/>
      <name val="Times New Roman CYR"/>
      <charset val="204"/>
    </font>
    <font>
      <b/>
      <sz val="16"/>
      <name val="Arial"/>
      <family val="2"/>
      <charset val="204"/>
    </font>
    <font>
      <sz val="12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name val="Arial Cyr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34"/>
      </patternFill>
    </fill>
    <fill>
      <patternFill patternType="solid">
        <fgColor indexed="11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55">
    <xf numFmtId="0" fontId="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2" fillId="2" borderId="0" applyNumberFormat="0" applyBorder="0" applyAlignment="0" applyProtection="0"/>
    <xf numFmtId="0" fontId="1" fillId="2" borderId="0" applyNumberFormat="0" applyBorder="0" applyAlignment="0" applyProtection="0"/>
    <xf numFmtId="0" fontId="32" fillId="3" borderId="0" applyNumberFormat="0" applyBorder="0" applyAlignment="0" applyProtection="0"/>
    <xf numFmtId="0" fontId="1" fillId="3" borderId="0" applyNumberFormat="0" applyBorder="0" applyAlignment="0" applyProtection="0"/>
    <xf numFmtId="0" fontId="32" fillId="4" borderId="0" applyNumberFormat="0" applyBorder="0" applyAlignment="0" applyProtection="0"/>
    <xf numFmtId="0" fontId="1" fillId="4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6" borderId="0" applyNumberFormat="0" applyBorder="0" applyAlignment="0" applyProtection="0"/>
    <xf numFmtId="0" fontId="1" fillId="6" borderId="0" applyNumberFormat="0" applyBorder="0" applyAlignment="0" applyProtection="0"/>
    <xf numFmtId="0" fontId="3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9" borderId="0" applyNumberFormat="0" applyBorder="0" applyAlignment="0" applyProtection="0"/>
    <xf numFmtId="0" fontId="1" fillId="9" borderId="0" applyNumberFormat="0" applyBorder="0" applyAlignment="0" applyProtection="0"/>
    <xf numFmtId="0" fontId="32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11" borderId="0" applyNumberFormat="0" applyBorder="0" applyAlignment="0" applyProtection="0"/>
    <xf numFmtId="0" fontId="1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33" fillId="12" borderId="0" applyNumberFormat="0" applyBorder="0" applyAlignment="0" applyProtection="0"/>
    <xf numFmtId="0" fontId="15" fillId="12" borderId="0" applyNumberFormat="0" applyBorder="0" applyAlignment="0" applyProtection="0"/>
    <xf numFmtId="0" fontId="33" fillId="9" borderId="0" applyNumberFormat="0" applyBorder="0" applyAlignment="0" applyProtection="0"/>
    <xf numFmtId="0" fontId="15" fillId="9" borderId="0" applyNumberFormat="0" applyBorder="0" applyAlignment="0" applyProtection="0"/>
    <xf numFmtId="0" fontId="33" fillId="10" borderId="0" applyNumberFormat="0" applyBorder="0" applyAlignment="0" applyProtection="0"/>
    <xf numFmtId="0" fontId="15" fillId="10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26" fillId="3" borderId="0" applyNumberFormat="0" applyBorder="0" applyAlignment="0" applyProtection="0"/>
    <xf numFmtId="0" fontId="18" fillId="20" borderId="1" applyNumberFormat="0" applyAlignment="0" applyProtection="0"/>
    <xf numFmtId="0" fontId="23" fillId="21" borderId="2" applyNumberFormat="0" applyAlignment="0" applyProtection="0"/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167" fontId="12" fillId="0" borderId="0" applyFont="0" applyFill="0" applyBorder="0" applyAlignment="0" applyProtection="0"/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0" fontId="27" fillId="0" borderId="0" applyNumberFormat="0" applyFill="0" applyBorder="0" applyAlignment="0" applyProtection="0"/>
    <xf numFmtId="171" fontId="35" fillId="0" borderId="0" applyAlignment="0">
      <alignment wrapText="1"/>
    </xf>
    <xf numFmtId="0" fontId="30" fillId="4" borderId="0" applyNumberFormat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16" fillId="7" borderId="1" applyNumberFormat="0" applyAlignment="0" applyProtection="0"/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37" fillId="22" borderId="7">
      <alignment horizontal="left" vertical="center"/>
      <protection locked="0"/>
    </xf>
    <xf numFmtId="49" fontId="37" fillId="22" borderId="7">
      <alignment horizontal="left" vertical="center"/>
    </xf>
    <xf numFmtId="4" fontId="37" fillId="22" borderId="7">
      <alignment horizontal="right" vertical="center"/>
      <protection locked="0"/>
    </xf>
    <xf numFmtId="4" fontId="37" fillId="22" borderId="7">
      <alignment horizontal="right" vertical="center"/>
    </xf>
    <xf numFmtId="4" fontId="38" fillId="22" borderId="7">
      <alignment horizontal="right" vertical="center"/>
      <protection locked="0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" fontId="39" fillId="22" borderId="3">
      <alignment horizontal="right" vertical="center"/>
      <protection locked="0"/>
    </xf>
    <xf numFmtId="4" fontId="39" fillId="22" borderId="3">
      <alignment horizontal="right" vertical="center"/>
    </xf>
    <xf numFmtId="4" fontId="41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4" fillId="22" borderId="3">
      <alignment horizontal="left" vertical="center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4" fillId="22" borderId="3">
      <alignment horizontal="right" vertical="center"/>
    </xf>
    <xf numFmtId="4" fontId="38" fillId="22" borderId="3">
      <alignment horizontal="right" vertical="center"/>
      <protection locked="0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9" fontId="43" fillId="22" borderId="3">
      <alignment horizontal="left" vertical="center"/>
      <protection locked="0"/>
    </xf>
    <xf numFmtId="49" fontId="43" fillId="22" borderId="3">
      <alignment horizontal="left" vertical="center"/>
    </xf>
    <xf numFmtId="4" fontId="42" fillId="22" borderId="3">
      <alignment horizontal="right" vertical="center"/>
      <protection locked="0"/>
    </xf>
    <xf numFmtId="4" fontId="42" fillId="22" borderId="3">
      <alignment horizontal="right" vertical="center"/>
    </xf>
    <xf numFmtId="4" fontId="44" fillId="22" borderId="3">
      <alignment horizontal="right" vertical="center"/>
      <protection locked="0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" fontId="45" fillId="0" borderId="3">
      <alignment horizontal="right" vertical="center"/>
      <protection locked="0"/>
    </xf>
    <xf numFmtId="4" fontId="45" fillId="0" borderId="3">
      <alignment horizontal="right" vertical="center"/>
    </xf>
    <xf numFmtId="4" fontId="46" fillId="0" borderId="3">
      <alignment horizontal="right" vertical="center"/>
      <protection locked="0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" fontId="47" fillId="0" borderId="3">
      <alignment horizontal="right" vertical="center"/>
      <protection locked="0"/>
    </xf>
    <xf numFmtId="4" fontId="47" fillId="0" borderId="3">
      <alignment horizontal="right" vertical="center"/>
    </xf>
    <xf numFmtId="49" fontId="45" fillId="0" borderId="3">
      <alignment horizontal="left" vertical="center"/>
      <protection locked="0"/>
    </xf>
    <xf numFmtId="49" fontId="46" fillId="0" borderId="3">
      <alignment horizontal="left" vertical="center"/>
      <protection locked="0"/>
    </xf>
    <xf numFmtId="4" fontId="45" fillId="0" borderId="3">
      <alignment horizontal="right" vertical="center"/>
      <protection locked="0"/>
    </xf>
    <xf numFmtId="0" fontId="28" fillId="0" borderId="8" applyNumberFormat="0" applyFill="0" applyAlignment="0" applyProtection="0"/>
    <xf numFmtId="0" fontId="25" fillId="23" borderId="0" applyNumberFormat="0" applyBorder="0" applyAlignment="0" applyProtection="0"/>
    <xf numFmtId="0" fontId="12" fillId="0" borderId="0"/>
    <xf numFmtId="0" fontId="12" fillId="0" borderId="0"/>
    <xf numFmtId="0" fontId="12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9" fillId="26" borderId="3">
      <alignment horizontal="right" vertical="center"/>
      <protection locked="0"/>
    </xf>
    <xf numFmtId="4" fontId="49" fillId="27" borderId="3">
      <alignment horizontal="right" vertical="center"/>
      <protection locked="0"/>
    </xf>
    <xf numFmtId="4" fontId="49" fillId="28" borderId="3">
      <alignment horizontal="right" vertical="center"/>
      <protection locked="0"/>
    </xf>
    <xf numFmtId="0" fontId="17" fillId="20" borderId="10" applyNumberFormat="0" applyAlignment="0" applyProtection="0"/>
    <xf numFmtId="49" fontId="34" fillId="0" borderId="3">
      <alignment horizontal="left" vertical="center" wrapText="1"/>
      <protection locked="0"/>
    </xf>
    <xf numFmtId="49" fontId="34" fillId="0" borderId="3">
      <alignment horizontal="left" vertical="center" wrapText="1"/>
      <protection locked="0"/>
    </xf>
    <xf numFmtId="0" fontId="24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9" fillId="0" borderId="0" applyNumberFormat="0" applyFill="0" applyBorder="0" applyAlignment="0" applyProtection="0"/>
    <xf numFmtId="0" fontId="33" fillId="16" borderId="0" applyNumberFormat="0" applyBorder="0" applyAlignment="0" applyProtection="0"/>
    <xf numFmtId="0" fontId="15" fillId="16" borderId="0" applyNumberFormat="0" applyBorder="0" applyAlignment="0" applyProtection="0"/>
    <xf numFmtId="0" fontId="33" fillId="17" borderId="0" applyNumberFormat="0" applyBorder="0" applyAlignment="0" applyProtection="0"/>
    <xf numFmtId="0" fontId="15" fillId="17" borderId="0" applyNumberFormat="0" applyBorder="0" applyAlignment="0" applyProtection="0"/>
    <xf numFmtId="0" fontId="33" fillId="18" borderId="0" applyNumberFormat="0" applyBorder="0" applyAlignment="0" applyProtection="0"/>
    <xf numFmtId="0" fontId="15" fillId="18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9" borderId="0" applyNumberFormat="0" applyBorder="0" applyAlignment="0" applyProtection="0"/>
    <xf numFmtId="0" fontId="15" fillId="19" borderId="0" applyNumberFormat="0" applyBorder="0" applyAlignment="0" applyProtection="0"/>
    <xf numFmtId="0" fontId="50" fillId="7" borderId="1" applyNumberFormat="0" applyAlignment="0" applyProtection="0"/>
    <xf numFmtId="0" fontId="16" fillId="7" borderId="1" applyNumberFormat="0" applyAlignment="0" applyProtection="0"/>
    <xf numFmtId="0" fontId="51" fillId="20" borderId="10" applyNumberFormat="0" applyAlignment="0" applyProtection="0"/>
    <xf numFmtId="0" fontId="17" fillId="20" borderId="10" applyNumberFormat="0" applyAlignment="0" applyProtection="0"/>
    <xf numFmtId="0" fontId="52" fillId="20" borderId="1" applyNumberFormat="0" applyAlignment="0" applyProtection="0"/>
    <xf numFmtId="0" fontId="18" fillId="20" borderId="1" applyNumberFormat="0" applyAlignment="0" applyProtection="0"/>
    <xf numFmtId="172" fontId="12" fillId="0" borderId="0" applyFont="0" applyFill="0" applyBorder="0" applyAlignment="0" applyProtection="0"/>
    <xf numFmtId="0" fontId="53" fillId="0" borderId="4" applyNumberFormat="0" applyFill="0" applyAlignment="0" applyProtection="0"/>
    <xf numFmtId="0" fontId="19" fillId="0" borderId="4" applyNumberFormat="0" applyFill="0" applyAlignment="0" applyProtection="0"/>
    <xf numFmtId="0" fontId="54" fillId="0" borderId="5" applyNumberFormat="0" applyFill="0" applyAlignment="0" applyProtection="0"/>
    <xf numFmtId="0" fontId="20" fillId="0" borderId="5" applyNumberFormat="0" applyFill="0" applyAlignment="0" applyProtection="0"/>
    <xf numFmtId="0" fontId="55" fillId="0" borderId="6" applyNumberFormat="0" applyFill="0" applyAlignment="0" applyProtection="0"/>
    <xf numFmtId="0" fontId="21" fillId="0" borderId="6" applyNumberFormat="0" applyFill="0" applyAlignment="0" applyProtection="0"/>
    <xf numFmtId="0" fontId="5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6" fillId="0" borderId="11" applyNumberFormat="0" applyFill="0" applyAlignment="0" applyProtection="0"/>
    <xf numFmtId="0" fontId="22" fillId="0" borderId="11" applyNumberFormat="0" applyFill="0" applyAlignment="0" applyProtection="0"/>
    <xf numFmtId="0" fontId="57" fillId="21" borderId="2" applyNumberFormat="0" applyAlignment="0" applyProtection="0"/>
    <xf numFmtId="0" fontId="23" fillId="21" borderId="2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8" fillId="23" borderId="0" applyNumberFormat="0" applyBorder="0" applyAlignment="0" applyProtection="0"/>
    <xf numFmtId="0" fontId="25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9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1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1" fillId="0" borderId="0"/>
    <xf numFmtId="0" fontId="89" fillId="0" borderId="0"/>
    <xf numFmtId="0" fontId="12" fillId="0" borderId="0"/>
    <xf numFmtId="0" fontId="2" fillId="0" borderId="0"/>
    <xf numFmtId="0" fontId="12" fillId="0" borderId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59" fillId="3" borderId="0" applyNumberFormat="0" applyBorder="0" applyAlignment="0" applyProtection="0"/>
    <xf numFmtId="0" fontId="26" fillId="3" borderId="0" applyNumberFormat="0" applyBorder="0" applyAlignment="0" applyProtection="0"/>
    <xf numFmtId="0" fontId="60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1" fillId="25" borderId="9" applyNumberFormat="0" applyFont="0" applyAlignment="0" applyProtection="0"/>
    <xf numFmtId="0" fontId="12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2" fillId="0" borderId="8" applyNumberFormat="0" applyFill="0" applyAlignment="0" applyProtection="0"/>
    <xf numFmtId="0" fontId="28" fillId="0" borderId="8" applyNumberFormat="0" applyFill="0" applyAlignment="0" applyProtection="0"/>
    <xf numFmtId="0" fontId="31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4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73" fontId="65" fillId="0" borderId="0" applyFont="0" applyFill="0" applyBorder="0" applyAlignment="0" applyProtection="0"/>
    <xf numFmtId="174" fontId="65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66" fillId="4" borderId="0" applyNumberFormat="0" applyBorder="0" applyAlignment="0" applyProtection="0"/>
    <xf numFmtId="0" fontId="30" fillId="4" borderId="0" applyNumberFormat="0" applyBorder="0" applyAlignment="0" applyProtection="0"/>
    <xf numFmtId="176" fontId="67" fillId="22" borderId="12" applyFill="0" applyBorder="0">
      <alignment horizontal="center" vertical="center" wrapText="1"/>
      <protection locked="0"/>
    </xf>
    <xf numFmtId="171" fontId="68" fillId="0" borderId="0">
      <alignment wrapText="1"/>
    </xf>
    <xf numFmtId="171" fontId="35" fillId="0" borderId="0">
      <alignment wrapText="1"/>
    </xf>
  </cellStyleXfs>
  <cellXfs count="691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/>
    </xf>
    <xf numFmtId="170" fontId="5" fillId="0" borderId="0" xfId="0" applyNumberFormat="1" applyFont="1" applyFill="1" applyAlignment="1">
      <alignment vertical="center"/>
    </xf>
    <xf numFmtId="0" fontId="11" fillId="0" borderId="0" xfId="0" applyFont="1" applyFill="1"/>
    <xf numFmtId="0" fontId="5" fillId="0" borderId="0" xfId="0" applyFont="1" applyFill="1" applyAlignment="1"/>
    <xf numFmtId="0" fontId="4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5" fillId="0" borderId="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3" xfId="237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vertical="center"/>
    </xf>
    <xf numFmtId="0" fontId="5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vertical="center"/>
    </xf>
    <xf numFmtId="0" fontId="5" fillId="0" borderId="0" xfId="245" applyFont="1" applyFill="1" applyBorder="1" applyAlignment="1">
      <alignment horizontal="center" vertical="center"/>
    </xf>
    <xf numFmtId="0" fontId="4" fillId="0" borderId="0" xfId="245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4" fillId="0" borderId="0" xfId="245" applyFont="1" applyFill="1"/>
    <xf numFmtId="0" fontId="5" fillId="0" borderId="0" xfId="245" applyFont="1" applyFill="1" applyBorder="1" applyAlignment="1">
      <alignment vertical="center" wrapText="1"/>
    </xf>
    <xf numFmtId="0" fontId="4" fillId="0" borderId="3" xfId="237" applyFont="1" applyFill="1" applyBorder="1" applyAlignment="1">
      <alignment horizontal="left" vertical="center"/>
    </xf>
    <xf numFmtId="0" fontId="5" fillId="0" borderId="0" xfId="0" applyFont="1" applyFill="1"/>
    <xf numFmtId="0" fontId="5" fillId="0" borderId="0" xfId="245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/>
    </xf>
    <xf numFmtId="0" fontId="14" fillId="0" borderId="0" xfId="0" applyFont="1" applyFill="1"/>
    <xf numFmtId="0" fontId="14" fillId="0" borderId="0" xfId="0" applyFont="1" applyFill="1" applyAlignment="1">
      <alignment horizontal="center" vertical="center"/>
    </xf>
    <xf numFmtId="0" fontId="5" fillId="0" borderId="3" xfId="182" applyFont="1" applyFill="1" applyBorder="1" applyAlignment="1">
      <alignment horizontal="left" vertical="center" wrapText="1"/>
      <protection locked="0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3" fontId="9" fillId="0" borderId="3" xfId="0" applyNumberFormat="1" applyFont="1" applyFill="1" applyBorder="1" applyAlignment="1">
      <alignment horizontal="center" vertical="center" wrapText="1" shrinkToFit="1"/>
    </xf>
    <xf numFmtId="17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vertical="center" wrapText="1"/>
    </xf>
    <xf numFmtId="49" fontId="5" fillId="0" borderId="3" xfId="237" applyNumberFormat="1" applyFont="1" applyFill="1" applyBorder="1" applyAlignment="1">
      <alignment horizontal="left" vertical="center" wrapTex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0" xfId="0" applyNumberFormat="1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 applyProtection="1">
      <alignment horizontal="left" vertical="center" wrapText="1"/>
      <protection locked="0"/>
    </xf>
    <xf numFmtId="49" fontId="5" fillId="0" borderId="0" xfId="0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Font="1" applyFill="1" applyBorder="1" applyAlignment="1">
      <alignment horizontal="center" vertical="center" wrapText="1"/>
    </xf>
    <xf numFmtId="173" fontId="5" fillId="0" borderId="3" xfId="0" applyNumberFormat="1" applyFont="1" applyFill="1" applyBorder="1" applyAlignment="1">
      <alignment horizontal="center" vertical="center" wrapText="1"/>
    </xf>
    <xf numFmtId="173" fontId="5" fillId="29" borderId="3" xfId="0" applyNumberFormat="1" applyFont="1" applyFill="1" applyBorder="1" applyAlignment="1">
      <alignment horizontal="center" vertical="center" wrapText="1"/>
    </xf>
    <xf numFmtId="170" fontId="5" fillId="29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>
      <alignment horizontal="left" wrapText="1"/>
    </xf>
    <xf numFmtId="0" fontId="5" fillId="0" borderId="0" xfId="0" quotePrefix="1" applyFont="1" applyFill="1" applyBorder="1" applyAlignment="1">
      <alignment horizontal="center"/>
    </xf>
    <xf numFmtId="170" fontId="5" fillId="0" borderId="0" xfId="0" quotePrefix="1" applyNumberFormat="1" applyFont="1" applyFill="1" applyBorder="1" applyAlignment="1">
      <alignment wrapText="1"/>
    </xf>
    <xf numFmtId="0" fontId="70" fillId="0" borderId="0" xfId="0" applyFont="1" applyFill="1" applyBorder="1" applyAlignment="1">
      <alignment horizontal="center" vertical="justify"/>
    </xf>
    <xf numFmtId="0" fontId="70" fillId="0" borderId="0" xfId="0" applyFont="1" applyFill="1" applyBorder="1" applyAlignment="1">
      <alignment vertical="justify"/>
    </xf>
    <xf numFmtId="173" fontId="9" fillId="29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0" fontId="11" fillId="0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justify"/>
    </xf>
    <xf numFmtId="0" fontId="11" fillId="0" borderId="0" xfId="0" applyFont="1" applyFill="1" applyBorder="1" applyAlignment="1">
      <alignment vertical="justify"/>
    </xf>
    <xf numFmtId="0" fontId="70" fillId="0" borderId="3" xfId="0" quotePrefix="1" applyNumberFormat="1" applyFont="1" applyFill="1" applyBorder="1" applyAlignment="1">
      <alignment horizontal="center" vertical="center"/>
    </xf>
    <xf numFmtId="0" fontId="70" fillId="0" borderId="3" xfId="0" applyNumberFormat="1" applyFont="1" applyFill="1" applyBorder="1" applyAlignment="1">
      <alignment horizontal="center" vertical="center"/>
    </xf>
    <xf numFmtId="0" fontId="70" fillId="0" borderId="3" xfId="237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vertical="justify" wrapText="1"/>
    </xf>
    <xf numFmtId="0" fontId="69" fillId="0" borderId="0" xfId="0" applyFont="1" applyFill="1" applyBorder="1" applyAlignment="1">
      <alignment horizontal="left" vertical="center"/>
    </xf>
    <xf numFmtId="0" fontId="69" fillId="0" borderId="0" xfId="0" applyFont="1" applyFill="1" applyBorder="1" applyAlignment="1">
      <alignment horizontal="left" vertical="center" wrapText="1"/>
    </xf>
    <xf numFmtId="0" fontId="69" fillId="0" borderId="17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 shrinkToFit="1"/>
    </xf>
    <xf numFmtId="3" fontId="9" fillId="0" borderId="0" xfId="0" applyNumberFormat="1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vertical="center" wrapText="1"/>
    </xf>
    <xf numFmtId="178" fontId="9" fillId="0" borderId="3" xfId="0" applyNumberFormat="1" applyFont="1" applyFill="1" applyBorder="1" applyAlignment="1">
      <alignment horizontal="center" vertical="center" wrapText="1"/>
    </xf>
    <xf numFmtId="178" fontId="9" fillId="29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0" fontId="9" fillId="0" borderId="17" xfId="0" applyFont="1" applyFill="1" applyBorder="1" applyAlignment="1">
      <alignment vertical="center"/>
    </xf>
    <xf numFmtId="0" fontId="9" fillId="0" borderId="17" xfId="0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 wrapText="1"/>
    </xf>
    <xf numFmtId="170" fontId="9" fillId="29" borderId="3" xfId="0" applyNumberFormat="1" applyFont="1" applyFill="1" applyBorder="1" applyAlignment="1">
      <alignment horizontal="center" vertical="center" wrapText="1"/>
    </xf>
    <xf numFmtId="170" fontId="9" fillId="0" borderId="3" xfId="0" applyNumberFormat="1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horizontal="right" vertical="center"/>
    </xf>
    <xf numFmtId="169" fontId="69" fillId="0" borderId="0" xfId="0" applyNumberFormat="1" applyFont="1" applyFill="1" applyBorder="1" applyAlignment="1">
      <alignment horizontal="right" vertical="center"/>
    </xf>
    <xf numFmtId="0" fontId="72" fillId="0" borderId="0" xfId="0" applyFont="1" applyFill="1" applyAlignment="1">
      <alignment vertical="center"/>
    </xf>
    <xf numFmtId="0" fontId="9" fillId="0" borderId="3" xfId="0" applyNumberFormat="1" applyFont="1" applyFill="1" applyBorder="1" applyAlignment="1">
      <alignment horizontal="center" vertical="center"/>
    </xf>
    <xf numFmtId="0" fontId="9" fillId="0" borderId="3" xfId="0" applyNumberFormat="1" applyFont="1" applyFill="1" applyBorder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/>
    <xf numFmtId="0" fontId="9" fillId="0" borderId="0" xfId="0" applyFont="1" applyFill="1" applyAlignment="1">
      <alignment vertical="center" wrapText="1" shrinkToFit="1"/>
    </xf>
    <xf numFmtId="0" fontId="9" fillId="0" borderId="0" xfId="0" applyFont="1" applyFill="1" applyBorder="1" applyAlignment="1">
      <alignment vertical="center" wrapText="1" shrinkToFit="1"/>
    </xf>
    <xf numFmtId="0" fontId="5" fillId="0" borderId="0" xfId="0" applyFont="1" applyFill="1" applyBorder="1" applyAlignment="1"/>
    <xf numFmtId="3" fontId="5" fillId="0" borderId="3" xfId="0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3" fontId="9" fillId="0" borderId="0" xfId="0" applyNumberFormat="1" applyFont="1" applyFill="1" applyBorder="1" applyAlignment="1">
      <alignment horizontal="left" vertical="center" wrapText="1"/>
    </xf>
    <xf numFmtId="178" fontId="9" fillId="0" borderId="0" xfId="0" applyNumberFormat="1" applyFont="1" applyFill="1" applyBorder="1" applyAlignment="1">
      <alignment horizontal="center" vertical="center" wrapText="1"/>
    </xf>
    <xf numFmtId="0" fontId="73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73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74" fillId="0" borderId="0" xfId="0" applyFont="1" applyFill="1" applyAlignment="1">
      <alignment horizontal="center" vertical="center"/>
    </xf>
    <xf numFmtId="0" fontId="74" fillId="0" borderId="0" xfId="0" applyFont="1" applyFill="1" applyBorder="1" applyAlignment="1">
      <alignment horizontal="center" vertical="center"/>
    </xf>
    <xf numFmtId="170" fontId="5" fillId="0" borderId="0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vertical="center"/>
    </xf>
    <xf numFmtId="49" fontId="9" fillId="0" borderId="3" xfId="237" applyNumberFormat="1" applyFont="1" applyFill="1" applyBorder="1" applyAlignment="1">
      <alignment horizontal="left" vertical="center" wrapText="1"/>
    </xf>
    <xf numFmtId="0" fontId="70" fillId="0" borderId="0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center" vertical="center" wrapText="1"/>
    </xf>
    <xf numFmtId="0" fontId="5" fillId="0" borderId="0" xfId="182" applyFont="1" applyFill="1" applyBorder="1" applyAlignment="1">
      <alignment horizontal="left" vertical="center" wrapText="1"/>
      <protection locked="0"/>
    </xf>
    <xf numFmtId="173" fontId="5" fillId="0" borderId="0" xfId="0" applyNumberFormat="1" applyFont="1" applyFill="1" applyBorder="1" applyAlignment="1">
      <alignment horizontal="center" vertical="center" wrapText="1"/>
    </xf>
    <xf numFmtId="0" fontId="4" fillId="0" borderId="0" xfId="182" applyFont="1" applyFill="1" applyBorder="1" applyAlignment="1">
      <alignment horizontal="left" vertical="center" wrapText="1"/>
      <protection locked="0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Fill="1" applyBorder="1" applyAlignment="1" applyProtection="1">
      <alignment horizontal="left" vertical="center" wrapText="1"/>
      <protection locked="0"/>
    </xf>
    <xf numFmtId="0" fontId="70" fillId="0" borderId="0" xfId="0" applyFont="1" applyFill="1" applyBorder="1" applyAlignment="1">
      <alignment vertical="center"/>
    </xf>
    <xf numFmtId="0" fontId="70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237" applyNumberFormat="1" applyFont="1" applyFill="1" applyBorder="1" applyAlignment="1">
      <alignment vertical="center" wrapText="1"/>
    </xf>
    <xf numFmtId="0" fontId="12" fillId="0" borderId="0" xfId="285"/>
    <xf numFmtId="0" fontId="12" fillId="0" borderId="0" xfId="285" applyBorder="1" applyAlignment="1">
      <alignment vertical="center" wrapText="1"/>
    </xf>
    <xf numFmtId="0" fontId="12" fillId="0" borderId="0" xfId="285" applyFont="1" applyAlignment="1" applyProtection="1">
      <protection locked="0"/>
    </xf>
    <xf numFmtId="0" fontId="12" fillId="0" borderId="0" xfId="285" applyFont="1" applyProtection="1">
      <protection locked="0"/>
    </xf>
    <xf numFmtId="0" fontId="12" fillId="0" borderId="0" xfId="285" applyFill="1"/>
    <xf numFmtId="0" fontId="12" fillId="0" borderId="0" xfId="285" applyFont="1" applyFill="1" applyBorder="1" applyAlignment="1">
      <alignment vertical="center" wrapText="1"/>
    </xf>
    <xf numFmtId="0" fontId="82" fillId="0" borderId="0" xfId="285" applyFont="1" applyFill="1" applyBorder="1" applyAlignment="1">
      <alignment horizontal="center" vertical="center" wrapText="1"/>
    </xf>
    <xf numFmtId="0" fontId="12" fillId="0" borderId="0" xfId="285" applyFill="1" applyBorder="1" applyAlignment="1">
      <alignment vertical="top" wrapText="1"/>
    </xf>
    <xf numFmtId="0" fontId="12" fillId="0" borderId="0" xfId="285" applyFont="1" applyFill="1" applyBorder="1" applyAlignment="1">
      <alignment horizontal="right" wrapText="1"/>
    </xf>
    <xf numFmtId="0" fontId="12" fillId="0" borderId="3" xfId="285" applyFont="1" applyFill="1" applyBorder="1" applyAlignment="1">
      <alignment horizontal="center" vertical="center" wrapText="1"/>
    </xf>
    <xf numFmtId="0" fontId="12" fillId="0" borderId="3" xfId="285" applyBorder="1" applyAlignment="1">
      <alignment horizontal="center" vertical="center" wrapText="1"/>
    </xf>
    <xf numFmtId="0" fontId="12" fillId="0" borderId="3" xfId="285" applyFont="1" applyFill="1" applyBorder="1" applyAlignment="1" applyProtection="1">
      <alignment horizontal="center" vertical="center" wrapText="1"/>
      <protection locked="0"/>
    </xf>
    <xf numFmtId="0" fontId="12" fillId="0" borderId="3" xfId="285" applyBorder="1" applyAlignment="1">
      <alignment horizontal="center"/>
    </xf>
    <xf numFmtId="0" fontId="0" fillId="0" borderId="3" xfId="0" applyBorder="1" applyAlignment="1">
      <alignment horizontal="center"/>
    </xf>
    <xf numFmtId="0" fontId="12" fillId="0" borderId="0" xfId="285" applyBorder="1"/>
    <xf numFmtId="0" fontId="12" fillId="0" borderId="0" xfId="285" applyFont="1" applyFill="1" applyBorder="1" applyAlignment="1" applyProtection="1">
      <alignment horizontal="center" vertical="center" wrapText="1"/>
      <protection locked="0"/>
    </xf>
    <xf numFmtId="0" fontId="12" fillId="0" borderId="0" xfId="285" applyFont="1" applyBorder="1" applyAlignment="1"/>
    <xf numFmtId="0" fontId="12" fillId="0" borderId="0" xfId="285" applyFont="1" applyBorder="1" applyAlignment="1" applyProtection="1">
      <alignment horizontal="center" vertical="center" wrapText="1"/>
      <protection locked="0"/>
    </xf>
    <xf numFmtId="0" fontId="12" fillId="0" borderId="3" xfId="285" applyFont="1" applyBorder="1" applyAlignment="1">
      <alignment vertical="center" wrapText="1"/>
    </xf>
    <xf numFmtId="0" fontId="12" fillId="0" borderId="0" xfId="285" applyFont="1" applyBorder="1" applyProtection="1">
      <protection locked="0"/>
    </xf>
    <xf numFmtId="0" fontId="12" fillId="0" borderId="0" xfId="285" applyBorder="1" applyProtection="1">
      <protection locked="0"/>
    </xf>
    <xf numFmtId="0" fontId="12" fillId="0" borderId="0" xfId="285" applyBorder="1" applyAlignment="1" applyProtection="1">
      <alignment horizontal="center" vertical="center"/>
      <protection locked="0"/>
    </xf>
    <xf numFmtId="0" fontId="76" fillId="0" borderId="0" xfId="285" applyFont="1" applyFill="1" applyBorder="1" applyAlignment="1">
      <alignment vertical="center" wrapText="1"/>
    </xf>
    <xf numFmtId="0" fontId="73" fillId="0" borderId="0" xfId="0" applyFont="1" applyFill="1" applyBorder="1" applyAlignment="1">
      <alignment vertical="center"/>
    </xf>
    <xf numFmtId="0" fontId="5" fillId="0" borderId="3" xfId="237" applyNumberFormat="1" applyFont="1" applyFill="1" applyBorder="1" applyAlignment="1">
      <alignment horizontal="left" vertical="top" wrapText="1"/>
    </xf>
    <xf numFmtId="0" fontId="5" fillId="29" borderId="3" xfId="0" applyFont="1" applyFill="1" applyBorder="1" applyAlignment="1">
      <alignment horizontal="left" vertical="center" wrapText="1"/>
    </xf>
    <xf numFmtId="0" fontId="70" fillId="29" borderId="3" xfId="0" quotePrefix="1" applyNumberFormat="1" applyFont="1" applyFill="1" applyBorder="1" applyAlignment="1">
      <alignment horizontal="center" vertical="center"/>
    </xf>
    <xf numFmtId="0" fontId="87" fillId="0" borderId="15" xfId="0" applyFont="1" applyFill="1" applyBorder="1" applyAlignment="1">
      <alignment vertical="center"/>
    </xf>
    <xf numFmtId="0" fontId="87" fillId="0" borderId="3" xfId="0" applyFont="1" applyFill="1" applyBorder="1" applyAlignment="1">
      <alignment horizontal="left" vertical="center"/>
    </xf>
    <xf numFmtId="173" fontId="4" fillId="29" borderId="3" xfId="0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wrapText="1"/>
    </xf>
    <xf numFmtId="0" fontId="70" fillId="0" borderId="3" xfId="0" applyFont="1" applyFill="1" applyBorder="1" applyAlignment="1">
      <alignment vertical="center"/>
    </xf>
    <xf numFmtId="0" fontId="11" fillId="0" borderId="3" xfId="0" applyFont="1" applyFill="1" applyBorder="1"/>
    <xf numFmtId="0" fontId="86" fillId="0" borderId="3" xfId="0" applyNumberFormat="1" applyFont="1" applyFill="1" applyBorder="1" applyAlignment="1">
      <alignment horizontal="center" vertical="center" wrapText="1" shrinkToFit="1"/>
    </xf>
    <xf numFmtId="0" fontId="0" fillId="0" borderId="0" xfId="0" applyFill="1"/>
    <xf numFmtId="0" fontId="5" fillId="0" borderId="3" xfId="0" applyFont="1" applyFill="1" applyBorder="1" applyAlignment="1">
      <alignment horizontal="center" wrapText="1"/>
    </xf>
    <xf numFmtId="0" fontId="78" fillId="0" borderId="3" xfId="0" applyFont="1" applyFill="1" applyBorder="1" applyAlignment="1">
      <alignment wrapText="1"/>
    </xf>
    <xf numFmtId="169" fontId="5" fillId="0" borderId="3" xfId="0" applyNumberFormat="1" applyFont="1" applyFill="1" applyBorder="1" applyAlignment="1">
      <alignment horizontal="center" wrapText="1"/>
    </xf>
    <xf numFmtId="0" fontId="79" fillId="0" borderId="3" xfId="0" applyFont="1" applyFill="1" applyBorder="1" applyAlignment="1">
      <alignment wrapText="1"/>
    </xf>
    <xf numFmtId="0" fontId="80" fillId="0" borderId="3" xfId="0" applyFont="1" applyFill="1" applyBorder="1" applyAlignment="1">
      <alignment wrapText="1"/>
    </xf>
    <xf numFmtId="0" fontId="73" fillId="0" borderId="3" xfId="0" applyFont="1" applyFill="1" applyBorder="1" applyAlignment="1">
      <alignment horizontal="center" wrapText="1"/>
    </xf>
    <xf numFmtId="0" fontId="0" fillId="0" borderId="3" xfId="0" applyFill="1" applyBorder="1" applyAlignment="1">
      <alignment horizontal="center"/>
    </xf>
    <xf numFmtId="0" fontId="49" fillId="0" borderId="3" xfId="285" applyFont="1" applyFill="1" applyBorder="1" applyAlignment="1">
      <alignment horizontal="center" vertical="center" wrapText="1"/>
    </xf>
    <xf numFmtId="0" fontId="49" fillId="0" borderId="3" xfId="285" applyFont="1" applyFill="1" applyBorder="1" applyAlignment="1">
      <alignment vertical="center" wrapText="1"/>
    </xf>
    <xf numFmtId="0" fontId="81" fillId="0" borderId="3" xfId="285" applyFont="1" applyFill="1" applyBorder="1" applyAlignment="1">
      <alignment vertical="center" wrapText="1"/>
    </xf>
    <xf numFmtId="0" fontId="12" fillId="0" borderId="3" xfId="285" applyFont="1" applyFill="1" applyBorder="1" applyAlignment="1">
      <alignment horizontal="left" vertical="center" wrapText="1"/>
    </xf>
    <xf numFmtId="2" fontId="12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12" fillId="0" borderId="3" xfId="285" applyFont="1" applyFill="1" applyBorder="1" applyAlignment="1" applyProtection="1">
      <alignment horizontal="right" vertical="center" wrapText="1"/>
      <protection locked="0"/>
    </xf>
    <xf numFmtId="0" fontId="49" fillId="0" borderId="3" xfId="285" applyFont="1" applyFill="1" applyBorder="1" applyAlignment="1" applyProtection="1">
      <alignment horizontal="center" vertical="center" wrapText="1"/>
      <protection locked="0"/>
    </xf>
    <xf numFmtId="2" fontId="49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49" fillId="0" borderId="3" xfId="285" applyFont="1" applyFill="1" applyBorder="1" applyAlignment="1" applyProtection="1">
      <alignment horizontal="right" vertical="center" wrapText="1"/>
      <protection locked="0"/>
    </xf>
    <xf numFmtId="0" fontId="49" fillId="0" borderId="0" xfId="285" applyFont="1" applyFill="1" applyBorder="1" applyAlignment="1">
      <alignment horizontal="left"/>
    </xf>
    <xf numFmtId="0" fontId="49" fillId="0" borderId="0" xfId="285" applyFont="1" applyFill="1" applyBorder="1" applyAlignment="1">
      <alignment horizontal="center"/>
    </xf>
    <xf numFmtId="0" fontId="12" fillId="0" borderId="0" xfId="285" applyFill="1" applyAlignment="1">
      <alignment horizontal="center"/>
    </xf>
    <xf numFmtId="0" fontId="12" fillId="0" borderId="0" xfId="285" applyFont="1" applyFill="1" applyAlignment="1" applyProtection="1">
      <protection locked="0"/>
    </xf>
    <xf numFmtId="0" fontId="12" fillId="0" borderId="0" xfId="285" applyFont="1" applyFill="1" applyProtection="1">
      <protection locked="0"/>
    </xf>
    <xf numFmtId="0" fontId="84" fillId="0" borderId="0" xfId="0" applyFont="1" applyFill="1" applyAlignment="1">
      <alignment horizontal="justify"/>
    </xf>
    <xf numFmtId="0" fontId="85" fillId="0" borderId="3" xfId="0" applyFont="1" applyFill="1" applyBorder="1" applyAlignment="1">
      <alignment horizontal="center" vertical="center" wrapText="1"/>
    </xf>
    <xf numFmtId="0" fontId="85" fillId="0" borderId="3" xfId="0" applyFont="1" applyFill="1" applyBorder="1" applyAlignment="1">
      <alignment horizontal="justify" vertical="top" wrapText="1"/>
    </xf>
    <xf numFmtId="0" fontId="11" fillId="0" borderId="0" xfId="0" applyFont="1" applyFill="1" applyBorder="1" applyAlignment="1">
      <alignment horizontal="center" vertical="justify"/>
    </xf>
    <xf numFmtId="0" fontId="11" fillId="0" borderId="0" xfId="0" applyFont="1"/>
    <xf numFmtId="0" fontId="5" fillId="0" borderId="0" xfId="285" applyFont="1" applyFill="1" applyAlignment="1" applyProtection="1">
      <protection locked="0"/>
    </xf>
    <xf numFmtId="0" fontId="5" fillId="0" borderId="0" xfId="0" applyFont="1"/>
    <xf numFmtId="0" fontId="5" fillId="0" borderId="0" xfId="285" applyFont="1" applyFill="1" applyProtection="1">
      <protection locked="0"/>
    </xf>
    <xf numFmtId="1" fontId="5" fillId="0" borderId="3" xfId="0" applyNumberFormat="1" applyFont="1" applyFill="1" applyBorder="1" applyAlignment="1">
      <alignment horizont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2" fontId="5" fillId="0" borderId="13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/>
    </xf>
    <xf numFmtId="1" fontId="11" fillId="0" borderId="3" xfId="0" applyNumberFormat="1" applyFont="1" applyFill="1" applyBorder="1" applyAlignment="1">
      <alignment horizontal="center" vertical="center" wrapText="1"/>
    </xf>
    <xf numFmtId="2" fontId="5" fillId="0" borderId="0" xfId="245" applyNumberFormat="1" applyFont="1" applyFill="1" applyBorder="1" applyAlignment="1">
      <alignment horizontal="center" vertical="center"/>
    </xf>
    <xf numFmtId="1" fontId="70" fillId="0" borderId="3" xfId="245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right" vertical="center"/>
    </xf>
    <xf numFmtId="2" fontId="5" fillId="0" borderId="0" xfId="0" applyNumberFormat="1" applyFont="1" applyFill="1" applyAlignment="1">
      <alignment vertical="center"/>
    </xf>
    <xf numFmtId="1" fontId="70" fillId="0" borderId="3" xfId="0" applyNumberFormat="1" applyFont="1" applyFill="1" applyBorder="1" applyAlignment="1">
      <alignment horizontal="center" vertical="center" wrapText="1" shrinkToFit="1"/>
    </xf>
    <xf numFmtId="169" fontId="5" fillId="29" borderId="3" xfId="292" applyNumberFormat="1" applyFont="1" applyFill="1" applyBorder="1" applyAlignment="1">
      <alignment horizontal="center" vertical="center" wrapText="1"/>
    </xf>
    <xf numFmtId="180" fontId="5" fillId="0" borderId="3" xfId="237" applyNumberFormat="1" applyFont="1" applyFill="1" applyBorder="1" applyAlignment="1">
      <alignment horizontal="center" vertical="center" wrapText="1"/>
    </xf>
    <xf numFmtId="181" fontId="5" fillId="29" borderId="3" xfId="0" applyNumberFormat="1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5" xfId="0" applyFont="1" applyBorder="1" applyAlignment="1">
      <alignment vertic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4" fillId="0" borderId="3" xfId="0" applyFont="1" applyFill="1" applyBorder="1" applyAlignment="1">
      <alignment horizont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70" fillId="0" borderId="0" xfId="0" applyFont="1" applyFill="1" applyBorder="1" applyAlignment="1">
      <alignment horizontal="center" vertical="justify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76" fillId="0" borderId="0" xfId="285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70" fillId="0" borderId="3" xfId="245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70" fillId="0" borderId="3" xfId="0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vertical="center"/>
    </xf>
    <xf numFmtId="0" fontId="11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45" fillId="0" borderId="0" xfId="285" applyFont="1" applyFill="1" applyAlignment="1" applyProtection="1">
      <protection locked="0"/>
    </xf>
    <xf numFmtId="0" fontId="92" fillId="0" borderId="0" xfId="0" applyFont="1"/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173" fontId="93" fillId="0" borderId="3" xfId="0" applyNumberFormat="1" applyFont="1" applyFill="1" applyBorder="1" applyAlignment="1">
      <alignment horizontal="center" vertical="center" wrapText="1"/>
    </xf>
    <xf numFmtId="173" fontId="94" fillId="0" borderId="3" xfId="0" applyNumberFormat="1" applyFont="1" applyFill="1" applyBorder="1" applyAlignment="1">
      <alignment horizontal="center" vertical="center" wrapText="1"/>
    </xf>
    <xf numFmtId="173" fontId="95" fillId="0" borderId="3" xfId="0" applyNumberFormat="1" applyFont="1" applyFill="1" applyBorder="1" applyAlignment="1">
      <alignment horizontal="center" vertical="center" wrapText="1"/>
    </xf>
    <xf numFmtId="173" fontId="95" fillId="29" borderId="3" xfId="0" applyNumberFormat="1" applyFont="1" applyFill="1" applyBorder="1" applyAlignment="1">
      <alignment horizontal="center" vertical="center" wrapText="1"/>
    </xf>
    <xf numFmtId="0" fontId="95" fillId="29" borderId="3" xfId="0" applyFont="1" applyFill="1" applyBorder="1" applyAlignment="1">
      <alignment horizontal="left" vertical="center" wrapText="1"/>
    </xf>
    <xf numFmtId="0" fontId="98" fillId="0" borderId="3" xfId="0" quotePrefix="1" applyFont="1" applyFill="1" applyBorder="1" applyAlignment="1">
      <alignment horizontal="center" vertical="center"/>
    </xf>
    <xf numFmtId="3" fontId="95" fillId="0" borderId="3" xfId="0" applyNumberFormat="1" applyFont="1" applyFill="1" applyBorder="1" applyAlignment="1">
      <alignment horizontal="center" vertical="center" wrapText="1"/>
    </xf>
    <xf numFmtId="1" fontId="95" fillId="0" borderId="3" xfId="0" applyNumberFormat="1" applyFont="1" applyFill="1" applyBorder="1" applyAlignment="1">
      <alignment horizontal="center" vertical="center" wrapText="1"/>
    </xf>
    <xf numFmtId="2" fontId="95" fillId="29" borderId="3" xfId="292" applyNumberFormat="1" applyFont="1" applyFill="1" applyBorder="1" applyAlignment="1">
      <alignment horizontal="center" vertical="center" wrapText="1"/>
    </xf>
    <xf numFmtId="49" fontId="93" fillId="0" borderId="3" xfId="0" quotePrefix="1" applyNumberFormat="1" applyFont="1" applyFill="1" applyBorder="1" applyAlignment="1">
      <alignment horizontal="left" vertical="center" wrapText="1"/>
    </xf>
    <xf numFmtId="0" fontId="98" fillId="29" borderId="3" xfId="0" quotePrefix="1" applyFont="1" applyFill="1" applyBorder="1" applyAlignment="1">
      <alignment horizontal="center" vertical="center"/>
    </xf>
    <xf numFmtId="0" fontId="94" fillId="0" borderId="3" xfId="0" applyFont="1" applyFill="1" applyBorder="1" applyAlignment="1">
      <alignment horizontal="left" vertical="center" wrapText="1"/>
    </xf>
    <xf numFmtId="0" fontId="98" fillId="0" borderId="3" xfId="0" applyFont="1" applyFill="1" applyBorder="1" applyAlignment="1">
      <alignment horizontal="center" vertical="center" wrapText="1"/>
    </xf>
    <xf numFmtId="49" fontId="93" fillId="0" borderId="3" xfId="0" applyNumberFormat="1" applyFont="1" applyFill="1" applyBorder="1" applyAlignment="1">
      <alignment horizontal="left" vertical="center" wrapText="1"/>
    </xf>
    <xf numFmtId="173" fontId="95" fillId="29" borderId="3" xfId="0" applyNumberFormat="1" applyFont="1" applyFill="1" applyBorder="1" applyAlignment="1" applyProtection="1">
      <alignment horizontal="center" vertical="center" wrapText="1"/>
    </xf>
    <xf numFmtId="0" fontId="99" fillId="29" borderId="3" xfId="0" applyFont="1" applyFill="1" applyBorder="1" applyAlignment="1">
      <alignment horizontal="left" vertical="center" wrapText="1"/>
    </xf>
    <xf numFmtId="173" fontId="99" fillId="29" borderId="3" xfId="0" applyNumberFormat="1" applyFont="1" applyFill="1" applyBorder="1" applyAlignment="1">
      <alignment horizontal="center" vertical="center" wrapText="1"/>
    </xf>
    <xf numFmtId="2" fontId="99" fillId="29" borderId="3" xfId="292" applyNumberFormat="1" applyFont="1" applyFill="1" applyBorder="1" applyAlignment="1">
      <alignment horizontal="center" vertical="center" wrapText="1"/>
    </xf>
    <xf numFmtId="49" fontId="99" fillId="0" borderId="3" xfId="0" quotePrefix="1" applyNumberFormat="1" applyFont="1" applyFill="1" applyBorder="1" applyAlignment="1">
      <alignment horizontal="left" vertical="center" wrapText="1"/>
    </xf>
    <xf numFmtId="0" fontId="95" fillId="0" borderId="3" xfId="0" applyFont="1" applyFill="1" applyBorder="1" applyAlignment="1">
      <alignment horizontal="left" vertical="center" wrapText="1"/>
    </xf>
    <xf numFmtId="173" fontId="93" fillId="29" borderId="3" xfId="0" applyNumberFormat="1" applyFont="1" applyFill="1" applyBorder="1" applyAlignment="1">
      <alignment horizontal="center" vertical="center" wrapText="1"/>
    </xf>
    <xf numFmtId="173" fontId="94" fillId="29" borderId="3" xfId="0" applyNumberFormat="1" applyFont="1" applyFill="1" applyBorder="1" applyAlignment="1">
      <alignment horizontal="center" vertical="center" wrapText="1"/>
    </xf>
    <xf numFmtId="2" fontId="94" fillId="29" borderId="3" xfId="292" applyNumberFormat="1" applyFont="1" applyFill="1" applyBorder="1" applyAlignment="1">
      <alignment horizontal="center" vertical="center" wrapText="1"/>
    </xf>
    <xf numFmtId="0" fontId="100" fillId="0" borderId="3" xfId="0" applyFont="1" applyFill="1" applyBorder="1" applyAlignment="1">
      <alignment horizontal="left" vertical="center" wrapText="1"/>
    </xf>
    <xf numFmtId="0" fontId="101" fillId="0" borderId="3" xfId="0" quotePrefix="1" applyFont="1" applyFill="1" applyBorder="1" applyAlignment="1">
      <alignment horizontal="center" vertical="center"/>
    </xf>
    <xf numFmtId="173" fontId="100" fillId="0" borderId="3" xfId="0" applyNumberFormat="1" applyFont="1" applyFill="1" applyBorder="1" applyAlignment="1">
      <alignment horizontal="center" vertical="center" wrapText="1"/>
    </xf>
    <xf numFmtId="2" fontId="100" fillId="29" borderId="3" xfId="292" applyNumberFormat="1" applyFont="1" applyFill="1" applyBorder="1" applyAlignment="1">
      <alignment horizontal="center" vertical="center" wrapText="1"/>
    </xf>
    <xf numFmtId="0" fontId="95" fillId="31" borderId="3" xfId="0" applyFont="1" applyFill="1" applyBorder="1" applyAlignment="1">
      <alignment horizontal="left" vertical="center" wrapText="1"/>
    </xf>
    <xf numFmtId="2" fontId="93" fillId="29" borderId="3" xfId="292" applyNumberFormat="1" applyFont="1" applyFill="1" applyBorder="1" applyAlignment="1">
      <alignment horizontal="center" vertical="center" wrapText="1"/>
    </xf>
    <xf numFmtId="0" fontId="95" fillId="29" borderId="3" xfId="0" applyFont="1" applyFill="1" applyBorder="1" applyAlignment="1">
      <alignment horizontal="left" vertical="center" wrapText="1" shrinkToFit="1"/>
    </xf>
    <xf numFmtId="49" fontId="95" fillId="0" borderId="3" xfId="0" quotePrefix="1" applyNumberFormat="1" applyFont="1" applyFill="1" applyBorder="1" applyAlignment="1">
      <alignment horizontal="left" vertical="center" wrapText="1"/>
    </xf>
    <xf numFmtId="0" fontId="93" fillId="0" borderId="3" xfId="0" applyFont="1" applyFill="1" applyBorder="1" applyAlignment="1">
      <alignment horizontal="left" vertical="center" wrapText="1"/>
    </xf>
    <xf numFmtId="0" fontId="98" fillId="0" borderId="3" xfId="0" applyFont="1" applyFill="1" applyBorder="1" applyAlignment="1">
      <alignment horizontal="center" vertical="center"/>
    </xf>
    <xf numFmtId="0" fontId="93" fillId="0" borderId="3" xfId="182" applyFont="1" applyFill="1" applyBorder="1" applyAlignment="1">
      <alignment horizontal="left" vertical="center" wrapText="1"/>
      <protection locked="0"/>
    </xf>
    <xf numFmtId="0" fontId="93" fillId="0" borderId="3" xfId="0" applyFont="1" applyFill="1" applyBorder="1" applyAlignment="1" applyProtection="1">
      <alignment horizontal="left" vertical="center" wrapText="1"/>
      <protection locked="0"/>
    </xf>
    <xf numFmtId="0" fontId="104" fillId="29" borderId="3" xfId="0" quotePrefix="1" applyFont="1" applyFill="1" applyBorder="1" applyAlignment="1">
      <alignment horizontal="center" vertical="center"/>
    </xf>
    <xf numFmtId="173" fontId="95" fillId="26" borderId="3" xfId="0" applyNumberFormat="1" applyFont="1" applyFill="1" applyBorder="1" applyAlignment="1">
      <alignment horizontal="center" vertical="center" wrapText="1"/>
    </xf>
    <xf numFmtId="0" fontId="98" fillId="0" borderId="3" xfId="0" applyFont="1" applyFill="1" applyBorder="1" applyAlignment="1">
      <alignment horizontal="center"/>
    </xf>
    <xf numFmtId="49" fontId="94" fillId="0" borderId="3" xfId="0" applyNumberFormat="1" applyFont="1" applyFill="1" applyBorder="1" applyAlignment="1">
      <alignment horizontal="left" vertical="center" wrapText="1"/>
    </xf>
    <xf numFmtId="0" fontId="98" fillId="0" borderId="3" xfId="0" quotePrefix="1" applyFont="1" applyFill="1" applyBorder="1" applyAlignment="1">
      <alignment horizontal="center"/>
    </xf>
    <xf numFmtId="0" fontId="104" fillId="0" borderId="3" xfId="0" quotePrefix="1" applyFont="1" applyFill="1" applyBorder="1" applyAlignment="1">
      <alignment horizontal="center"/>
    </xf>
    <xf numFmtId="0" fontId="93" fillId="0" borderId="0" xfId="0" applyFont="1" applyFill="1" applyBorder="1" applyAlignment="1">
      <alignment horizontal="left" vertical="center" wrapText="1"/>
    </xf>
    <xf numFmtId="0" fontId="93" fillId="0" borderId="0" xfId="0" applyFont="1" applyFill="1" applyBorder="1" applyAlignment="1">
      <alignment horizontal="center" vertical="center"/>
    </xf>
    <xf numFmtId="2" fontId="93" fillId="0" borderId="0" xfId="0" applyNumberFormat="1" applyFont="1" applyFill="1" applyBorder="1" applyAlignment="1">
      <alignment horizontal="center" vertical="center"/>
    </xf>
    <xf numFmtId="0" fontId="95" fillId="0" borderId="0" xfId="0" applyFont="1" applyFill="1" applyBorder="1" applyAlignment="1">
      <alignment horizontal="left" wrapText="1"/>
    </xf>
    <xf numFmtId="170" fontId="93" fillId="0" borderId="0" xfId="0" applyNumberFormat="1" applyFont="1" applyFill="1" applyBorder="1" applyAlignment="1">
      <alignment horizontal="center" wrapText="1"/>
    </xf>
    <xf numFmtId="170" fontId="93" fillId="0" borderId="0" xfId="0" quotePrefix="1" applyNumberFormat="1" applyFont="1" applyFill="1" applyBorder="1" applyAlignment="1">
      <alignment wrapText="1"/>
    </xf>
    <xf numFmtId="0" fontId="93" fillId="0" borderId="0" xfId="0" applyFont="1" applyFill="1" applyBorder="1" applyAlignment="1">
      <alignment vertical="center"/>
    </xf>
    <xf numFmtId="0" fontId="105" fillId="0" borderId="0" xfId="0" applyFont="1" applyFill="1" applyBorder="1" applyAlignment="1">
      <alignment horizontal="left" vertical="justify"/>
    </xf>
    <xf numFmtId="0" fontId="105" fillId="0" borderId="0" xfId="0" applyFont="1" applyFill="1" applyBorder="1" applyAlignment="1">
      <alignment horizontal="center" vertical="justify"/>
    </xf>
    <xf numFmtId="0" fontId="105" fillId="0" borderId="0" xfId="0" applyFont="1" applyFill="1" applyBorder="1" applyAlignment="1">
      <alignment vertical="justify"/>
    </xf>
    <xf numFmtId="0" fontId="93" fillId="0" borderId="0" xfId="0" applyFont="1" applyFill="1" applyAlignment="1">
      <alignment vertical="center"/>
    </xf>
    <xf numFmtId="0" fontId="98" fillId="0" borderId="0" xfId="0" applyFont="1" applyFill="1" applyBorder="1" applyAlignment="1">
      <alignment horizontal="left" vertical="justify" wrapText="1"/>
    </xf>
    <xf numFmtId="0" fontId="98" fillId="0" borderId="0" xfId="0" applyFont="1" applyFill="1" applyBorder="1" applyAlignment="1">
      <alignment horizontal="center" vertical="justify"/>
    </xf>
    <xf numFmtId="2" fontId="98" fillId="0" borderId="0" xfId="0" applyNumberFormat="1" applyFont="1" applyFill="1" applyBorder="1" applyAlignment="1">
      <alignment horizontal="center" vertical="justify"/>
    </xf>
    <xf numFmtId="0" fontId="93" fillId="0" borderId="3" xfId="245" applyFont="1" applyFill="1" applyBorder="1" applyAlignment="1">
      <alignment horizontal="left" vertical="center" wrapText="1"/>
    </xf>
    <xf numFmtId="0" fontId="100" fillId="0" borderId="3" xfId="245" applyFont="1" applyFill="1" applyBorder="1" applyAlignment="1">
      <alignment horizontal="left" vertical="center" wrapText="1"/>
    </xf>
    <xf numFmtId="0" fontId="97" fillId="0" borderId="3" xfId="0" applyFont="1" applyFill="1" applyBorder="1" applyAlignment="1">
      <alignment horizontal="center" vertical="center"/>
    </xf>
    <xf numFmtId="0" fontId="93" fillId="29" borderId="3" xfId="245" applyFont="1" applyFill="1" applyBorder="1" applyAlignment="1">
      <alignment horizontal="left" vertical="center" wrapText="1"/>
    </xf>
    <xf numFmtId="0" fontId="98" fillId="29" borderId="3" xfId="0" applyFont="1" applyFill="1" applyBorder="1" applyAlignment="1">
      <alignment horizontal="center" vertical="center"/>
    </xf>
    <xf numFmtId="0" fontId="98" fillId="0" borderId="3" xfId="245" applyFont="1" applyFill="1" applyBorder="1" applyAlignment="1">
      <alignment horizontal="center" vertical="center"/>
    </xf>
    <xf numFmtId="0" fontId="95" fillId="0" borderId="3" xfId="245" applyFont="1" applyFill="1" applyBorder="1" applyAlignment="1">
      <alignment horizontal="left" vertical="center" wrapText="1"/>
    </xf>
    <xf numFmtId="0" fontId="104" fillId="0" borderId="3" xfId="245" applyFont="1" applyFill="1" applyBorder="1" applyAlignment="1">
      <alignment horizontal="center" vertical="center"/>
    </xf>
    <xf numFmtId="0" fontId="106" fillId="0" borderId="3" xfId="245" applyFont="1" applyFill="1" applyBorder="1" applyAlignment="1">
      <alignment horizontal="center" vertical="center"/>
    </xf>
    <xf numFmtId="173" fontId="100" fillId="29" borderId="3" xfId="0" applyNumberFormat="1" applyFont="1" applyFill="1" applyBorder="1" applyAlignment="1">
      <alignment horizontal="center" vertical="center" wrapText="1"/>
    </xf>
    <xf numFmtId="0" fontId="95" fillId="29" borderId="3" xfId="245" applyFont="1" applyFill="1" applyBorder="1" applyAlignment="1">
      <alignment horizontal="left" vertical="center" wrapText="1"/>
    </xf>
    <xf numFmtId="0" fontId="104" fillId="29" borderId="3" xfId="245" applyFont="1" applyFill="1" applyBorder="1" applyAlignment="1">
      <alignment horizontal="center" vertical="center"/>
    </xf>
    <xf numFmtId="0" fontId="93" fillId="0" borderId="0" xfId="245" applyFont="1" applyFill="1" applyBorder="1" applyAlignment="1">
      <alignment horizontal="left" vertical="center" wrapText="1"/>
    </xf>
    <xf numFmtId="0" fontId="93" fillId="0" borderId="0" xfId="245" applyFont="1" applyFill="1" applyBorder="1" applyAlignment="1">
      <alignment horizontal="center" vertical="center"/>
    </xf>
    <xf numFmtId="2" fontId="93" fillId="0" borderId="0" xfId="245" applyNumberFormat="1" applyFont="1" applyFill="1" applyBorder="1" applyAlignment="1">
      <alignment horizontal="center" vertical="center"/>
    </xf>
    <xf numFmtId="0" fontId="93" fillId="0" borderId="0" xfId="245" applyFont="1" applyFill="1" applyBorder="1" applyAlignment="1">
      <alignment vertical="center" wrapText="1"/>
    </xf>
    <xf numFmtId="0" fontId="95" fillId="30" borderId="19" xfId="0" applyFont="1" applyFill="1" applyBorder="1" applyAlignment="1">
      <alignment horizontal="left" vertical="center" wrapText="1"/>
    </xf>
    <xf numFmtId="49" fontId="104" fillId="30" borderId="19" xfId="0" applyNumberFormat="1" applyFont="1" applyFill="1" applyBorder="1" applyAlignment="1">
      <alignment horizontal="center" vertical="center"/>
    </xf>
    <xf numFmtId="0" fontId="93" fillId="0" borderId="19" xfId="0" applyFont="1" applyFill="1" applyBorder="1" applyAlignment="1">
      <alignment horizontal="left" vertical="center" wrapText="1"/>
    </xf>
    <xf numFmtId="49" fontId="98" fillId="0" borderId="19" xfId="0" applyNumberFormat="1" applyFont="1" applyBorder="1" applyAlignment="1">
      <alignment horizontal="center" vertical="center"/>
    </xf>
    <xf numFmtId="0" fontId="93" fillId="0" borderId="19" xfId="0" applyFont="1" applyFill="1" applyBorder="1" applyAlignment="1">
      <alignment horizontal="left" vertical="center"/>
    </xf>
    <xf numFmtId="2" fontId="93" fillId="0" borderId="19" xfId="0" applyNumberFormat="1" applyFont="1" applyFill="1" applyBorder="1" applyAlignment="1">
      <alignment horizontal="left" vertical="center" wrapText="1"/>
    </xf>
    <xf numFmtId="49" fontId="98" fillId="0" borderId="19" xfId="0" applyNumberFormat="1" applyFont="1" applyFill="1" applyBorder="1" applyAlignment="1">
      <alignment horizontal="center" vertical="center"/>
    </xf>
    <xf numFmtId="0" fontId="95" fillId="29" borderId="19" xfId="0" applyFont="1" applyFill="1" applyBorder="1" applyAlignment="1">
      <alignment horizontal="left" vertical="center" wrapText="1"/>
    </xf>
    <xf numFmtId="49" fontId="104" fillId="29" borderId="19" xfId="0" applyNumberFormat="1" applyFont="1" applyFill="1" applyBorder="1" applyAlignment="1">
      <alignment horizontal="center" vertical="center"/>
    </xf>
    <xf numFmtId="0" fontId="93" fillId="29" borderId="3" xfId="0" quotePrefix="1" applyFont="1" applyFill="1" applyBorder="1" applyAlignment="1">
      <alignment horizontal="center" vertical="center"/>
    </xf>
    <xf numFmtId="0" fontId="93" fillId="0" borderId="19" xfId="0" applyFont="1" applyBorder="1" applyAlignment="1">
      <alignment horizontal="left" vertical="center" wrapText="1"/>
    </xf>
    <xf numFmtId="49" fontId="98" fillId="0" borderId="21" xfId="0" applyNumberFormat="1" applyFont="1" applyBorder="1" applyAlignment="1">
      <alignment horizontal="center" vertical="center"/>
    </xf>
    <xf numFmtId="0" fontId="93" fillId="0" borderId="21" xfId="0" applyFont="1" applyBorder="1" applyAlignment="1">
      <alignment horizontal="left" vertical="center" wrapText="1"/>
    </xf>
    <xf numFmtId="0" fontId="93" fillId="0" borderId="21" xfId="0" applyFont="1" applyFill="1" applyBorder="1" applyAlignment="1">
      <alignment horizontal="left" vertical="center" wrapText="1"/>
    </xf>
    <xf numFmtId="49" fontId="98" fillId="0" borderId="21" xfId="0" applyNumberFormat="1" applyFont="1" applyFill="1" applyBorder="1" applyAlignment="1">
      <alignment horizontal="center" vertical="center"/>
    </xf>
    <xf numFmtId="49" fontId="98" fillId="0" borderId="3" xfId="0" applyNumberFormat="1" applyFont="1" applyFill="1" applyBorder="1" applyAlignment="1">
      <alignment horizontal="center" vertical="center"/>
    </xf>
    <xf numFmtId="49" fontId="105" fillId="0" borderId="3" xfId="0" applyNumberFormat="1" applyFont="1" applyFill="1" applyBorder="1" applyAlignment="1">
      <alignment horizontal="center" vertical="center"/>
    </xf>
    <xf numFmtId="0" fontId="106" fillId="0" borderId="3" xfId="0" applyFont="1" applyFill="1" applyBorder="1" applyAlignment="1">
      <alignment horizontal="left" vertical="center" wrapText="1"/>
    </xf>
    <xf numFmtId="49" fontId="98" fillId="0" borderId="0" xfId="0" applyNumberFormat="1" applyFont="1" applyFill="1" applyBorder="1" applyAlignment="1">
      <alignment horizontal="center" vertical="center"/>
    </xf>
    <xf numFmtId="49" fontId="107" fillId="0" borderId="3" xfId="0" applyNumberFormat="1" applyFont="1" applyFill="1" applyBorder="1" applyAlignment="1">
      <alignment horizontal="center" vertical="center"/>
    </xf>
    <xf numFmtId="0" fontId="93" fillId="0" borderId="3" xfId="0" quotePrefix="1" applyFont="1" applyFill="1" applyBorder="1" applyAlignment="1">
      <alignment horizontal="center" vertical="center"/>
    </xf>
    <xf numFmtId="3" fontId="93" fillId="0" borderId="3" xfId="0" quotePrefix="1" applyNumberFormat="1" applyFont="1" applyFill="1" applyBorder="1" applyAlignment="1">
      <alignment horizontal="center" vertical="center" wrapText="1"/>
    </xf>
    <xf numFmtId="0" fontId="95" fillId="30" borderId="22" xfId="0" applyFont="1" applyFill="1" applyBorder="1" applyAlignment="1">
      <alignment horizontal="left" vertical="center" wrapText="1"/>
    </xf>
    <xf numFmtId="49" fontId="104" fillId="30" borderId="22" xfId="0" applyNumberFormat="1" applyFont="1" applyFill="1" applyBorder="1" applyAlignment="1">
      <alignment horizontal="center" vertical="center"/>
    </xf>
    <xf numFmtId="0" fontId="93" fillId="0" borderId="22" xfId="0" applyFont="1" applyFill="1" applyBorder="1" applyAlignment="1">
      <alignment horizontal="left" vertical="center" wrapText="1"/>
    </xf>
    <xf numFmtId="49" fontId="98" fillId="0" borderId="22" xfId="0" applyNumberFormat="1" applyFont="1" applyFill="1" applyBorder="1" applyAlignment="1">
      <alignment horizontal="center" vertical="center"/>
    </xf>
    <xf numFmtId="49" fontId="101" fillId="0" borderId="22" xfId="0" applyNumberFormat="1" applyFont="1" applyFill="1" applyBorder="1" applyAlignment="1">
      <alignment horizontal="center" vertical="center"/>
    </xf>
    <xf numFmtId="49" fontId="101" fillId="0" borderId="19" xfId="0" applyNumberFormat="1" applyFont="1" applyFill="1" applyBorder="1" applyAlignment="1">
      <alignment horizontal="center" vertical="center"/>
    </xf>
    <xf numFmtId="0" fontId="104" fillId="29" borderId="3" xfId="0" applyFont="1" applyFill="1" applyBorder="1" applyAlignment="1">
      <alignment horizontal="center" vertical="center"/>
    </xf>
    <xf numFmtId="170" fontId="95" fillId="29" borderId="3" xfId="0" applyNumberFormat="1" applyFont="1" applyFill="1" applyBorder="1" applyAlignment="1">
      <alignment horizontal="center" vertical="center" wrapText="1"/>
    </xf>
    <xf numFmtId="169" fontId="95" fillId="29" borderId="3" xfId="0" applyNumberFormat="1" applyFont="1" applyFill="1" applyBorder="1" applyAlignment="1">
      <alignment horizontal="center" vertical="center" wrapText="1"/>
    </xf>
    <xf numFmtId="179" fontId="95" fillId="29" borderId="3" xfId="0" applyNumberFormat="1" applyFont="1" applyFill="1" applyBorder="1" applyAlignment="1">
      <alignment horizontal="center" vertical="center" wrapText="1"/>
    </xf>
    <xf numFmtId="179" fontId="93" fillId="29" borderId="3" xfId="0" applyNumberFormat="1" applyFont="1" applyFill="1" applyBorder="1" applyAlignment="1">
      <alignment horizontal="center" vertical="center" wrapText="1"/>
    </xf>
    <xf numFmtId="0" fontId="95" fillId="0" borderId="0" xfId="0" quotePrefix="1" applyFont="1" applyFill="1" applyBorder="1" applyAlignment="1">
      <alignment horizontal="center" vertical="center"/>
    </xf>
    <xf numFmtId="2" fontId="95" fillId="0" borderId="0" xfId="0" quotePrefix="1" applyNumberFormat="1" applyFont="1" applyFill="1" applyBorder="1" applyAlignment="1">
      <alignment horizontal="center" vertical="center"/>
    </xf>
    <xf numFmtId="2" fontId="93" fillId="0" borderId="0" xfId="0" applyNumberFormat="1" applyFont="1" applyFill="1" applyAlignment="1">
      <alignment vertical="center"/>
    </xf>
    <xf numFmtId="3" fontId="93" fillId="0" borderId="0" xfId="0" applyNumberFormat="1" applyFont="1" applyFill="1" applyBorder="1" applyAlignment="1">
      <alignment horizontal="center" vertical="center" wrapText="1"/>
    </xf>
    <xf numFmtId="170" fontId="93" fillId="0" borderId="0" xfId="0" applyNumberFormat="1" applyFont="1" applyFill="1" applyBorder="1" applyAlignment="1">
      <alignment horizontal="center" vertical="center" wrapText="1"/>
    </xf>
    <xf numFmtId="0" fontId="93" fillId="0" borderId="0" xfId="0" applyFont="1" applyFill="1" applyBorder="1" applyAlignment="1">
      <alignment horizontal="left" vertical="center" wrapText="1" shrinkToFit="1"/>
    </xf>
    <xf numFmtId="0" fontId="94" fillId="0" borderId="0" xfId="0" applyNumberFormat="1" applyFont="1" applyFill="1" applyBorder="1" applyAlignment="1">
      <alignment horizontal="center" vertical="center"/>
    </xf>
    <xf numFmtId="49" fontId="93" fillId="0" borderId="0" xfId="0" applyNumberFormat="1" applyFont="1" applyFill="1" applyBorder="1" applyAlignment="1">
      <alignment horizontal="center" vertical="center" wrapText="1"/>
    </xf>
    <xf numFmtId="49" fontId="93" fillId="0" borderId="0" xfId="0" applyNumberFormat="1" applyFont="1" applyFill="1" applyBorder="1" applyAlignment="1">
      <alignment horizontal="left" vertical="center" wrapText="1"/>
    </xf>
    <xf numFmtId="0" fontId="94" fillId="0" borderId="0" xfId="0" applyFont="1" applyFill="1" applyAlignment="1">
      <alignment vertical="center"/>
    </xf>
    <xf numFmtId="0" fontId="108" fillId="0" borderId="0" xfId="0" applyFont="1" applyFill="1" applyAlignment="1">
      <alignment horizontal="center" vertical="center"/>
    </xf>
    <xf numFmtId="0" fontId="94" fillId="0" borderId="3" xfId="0" applyFont="1" applyFill="1" applyBorder="1" applyAlignment="1">
      <alignment horizontal="center" vertical="center" wrapText="1"/>
    </xf>
    <xf numFmtId="0" fontId="94" fillId="0" borderId="20" xfId="0" applyFont="1" applyFill="1" applyBorder="1" applyAlignment="1">
      <alignment horizontal="center" vertical="center" wrapText="1"/>
    </xf>
    <xf numFmtId="178" fontId="93" fillId="0" borderId="3" xfId="0" applyNumberFormat="1" applyFont="1" applyFill="1" applyBorder="1" applyAlignment="1">
      <alignment horizontal="center" vertical="center" wrapText="1"/>
    </xf>
    <xf numFmtId="179" fontId="93" fillId="0" borderId="3" xfId="0" applyNumberFormat="1" applyFont="1" applyFill="1" applyBorder="1" applyAlignment="1">
      <alignment horizontal="center" vertical="center" wrapText="1"/>
    </xf>
    <xf numFmtId="178" fontId="93" fillId="29" borderId="3" xfId="0" applyNumberFormat="1" applyFont="1" applyFill="1" applyBorder="1" applyAlignment="1">
      <alignment horizontal="center" vertical="center" wrapText="1"/>
    </xf>
    <xf numFmtId="169" fontId="93" fillId="0" borderId="3" xfId="0" applyNumberFormat="1" applyFont="1" applyFill="1" applyBorder="1" applyAlignment="1">
      <alignment horizontal="center" vertical="center"/>
    </xf>
    <xf numFmtId="169" fontId="93" fillId="29" borderId="3" xfId="0" applyNumberFormat="1" applyFont="1" applyFill="1" applyBorder="1" applyAlignment="1">
      <alignment horizontal="center" vertical="center"/>
    </xf>
    <xf numFmtId="0" fontId="93" fillId="0" borderId="0" xfId="0" applyFont="1" applyFill="1" applyBorder="1" applyAlignment="1">
      <alignment horizontal="right" vertical="center"/>
    </xf>
    <xf numFmtId="1" fontId="93" fillId="0" borderId="0" xfId="0" applyNumberFormat="1" applyFont="1" applyFill="1" applyBorder="1" applyAlignment="1">
      <alignment horizontal="center" vertical="center"/>
    </xf>
    <xf numFmtId="0" fontId="95" fillId="0" borderId="0" xfId="0" applyFont="1" applyFill="1" applyBorder="1" applyAlignment="1">
      <alignment horizontal="center" vertical="center"/>
    </xf>
    <xf numFmtId="0" fontId="9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70" fillId="0" borderId="0" xfId="0" applyFont="1" applyFill="1" applyAlignment="1">
      <alignment horizontal="left" vertical="justify"/>
    </xf>
    <xf numFmtId="170" fontId="5" fillId="0" borderId="0" xfId="0" applyNumberFormat="1" applyFont="1" applyFill="1" applyBorder="1" applyAlignment="1">
      <alignment horizontal="center" wrapText="1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16" xfId="0" applyFont="1" applyFill="1" applyBorder="1" applyAlignment="1" applyProtection="1">
      <alignment horizontal="center" vertical="center" wrapText="1"/>
      <protection locked="0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70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right" vertical="center" wrapText="1"/>
    </xf>
    <xf numFmtId="3" fontId="5" fillId="0" borderId="15" xfId="0" applyNumberFormat="1" applyFont="1" applyFill="1" applyBorder="1" applyAlignment="1">
      <alignment horizontal="right" vertical="center" wrapText="1"/>
    </xf>
    <xf numFmtId="0" fontId="73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left" vertical="center" wrapText="1"/>
    </xf>
    <xf numFmtId="0" fontId="88" fillId="0" borderId="17" xfId="0" applyFont="1" applyFill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73" fillId="0" borderId="17" xfId="0" applyFont="1" applyFill="1" applyBorder="1" applyAlignment="1">
      <alignment horizontal="left" vertical="center" wrapText="1"/>
    </xf>
    <xf numFmtId="0" fontId="73" fillId="0" borderId="18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95" fillId="0" borderId="3" xfId="0" applyFont="1" applyFill="1" applyBorder="1" applyAlignment="1">
      <alignment horizontal="left" vertical="center" wrapText="1"/>
    </xf>
    <xf numFmtId="170" fontId="93" fillId="0" borderId="0" xfId="0" applyNumberFormat="1" applyFont="1" applyFill="1" applyBorder="1" applyAlignment="1">
      <alignment horizontal="center" wrapText="1"/>
    </xf>
    <xf numFmtId="0" fontId="105" fillId="0" borderId="0" xfId="0" applyFont="1" applyFill="1" applyBorder="1" applyAlignment="1">
      <alignment horizontal="center" vertical="justify"/>
    </xf>
    <xf numFmtId="0" fontId="69" fillId="0" borderId="0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105" fillId="0" borderId="0" xfId="0" applyFont="1" applyFill="1" applyAlignment="1">
      <alignment horizontal="center" vertical="justify"/>
    </xf>
    <xf numFmtId="0" fontId="93" fillId="0" borderId="0" xfId="0" applyFont="1" applyFill="1" applyBorder="1" applyAlignment="1"/>
    <xf numFmtId="0" fontId="95" fillId="0" borderId="14" xfId="0" applyFont="1" applyFill="1" applyBorder="1" applyAlignment="1">
      <alignment horizontal="left" vertical="center" wrapText="1"/>
    </xf>
    <xf numFmtId="0" fontId="95" fillId="0" borderId="16" xfId="0" applyFont="1" applyFill="1" applyBorder="1" applyAlignment="1">
      <alignment horizontal="left" vertical="center" wrapText="1"/>
    </xf>
    <xf numFmtId="0" fontId="95" fillId="0" borderId="15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horizontal="center" vertical="center"/>
    </xf>
    <xf numFmtId="0" fontId="70" fillId="0" borderId="3" xfId="245" applyFont="1" applyFill="1" applyBorder="1" applyAlignment="1">
      <alignment horizontal="center" vertical="center" wrapText="1"/>
    </xf>
    <xf numFmtId="0" fontId="105" fillId="0" borderId="0" xfId="0" applyFont="1" applyFill="1" applyAlignment="1">
      <alignment horizontal="left" vertical="justify"/>
    </xf>
    <xf numFmtId="0" fontId="4" fillId="0" borderId="3" xfId="245" applyFont="1" applyFill="1" applyBorder="1" applyAlignment="1">
      <alignment horizontal="left" vertical="center" wrapText="1"/>
    </xf>
    <xf numFmtId="0" fontId="95" fillId="0" borderId="3" xfId="245" applyFont="1" applyFill="1" applyBorder="1" applyAlignment="1">
      <alignment horizontal="left" vertical="center" wrapText="1"/>
    </xf>
    <xf numFmtId="3" fontId="93" fillId="0" borderId="14" xfId="0" applyNumberFormat="1" applyFont="1" applyFill="1" applyBorder="1" applyAlignment="1">
      <alignment horizontal="right" vertical="center" wrapText="1"/>
    </xf>
    <xf numFmtId="3" fontId="93" fillId="0" borderId="16" xfId="0" quotePrefix="1" applyNumberFormat="1" applyFont="1" applyFill="1" applyBorder="1" applyAlignment="1">
      <alignment horizontal="right" vertical="center" wrapText="1"/>
    </xf>
    <xf numFmtId="3" fontId="93" fillId="0" borderId="15" xfId="0" quotePrefix="1" applyNumberFormat="1" applyFont="1" applyFill="1" applyBorder="1" applyAlignment="1">
      <alignment horizontal="right" vertical="center" wrapText="1"/>
    </xf>
    <xf numFmtId="0" fontId="99" fillId="0" borderId="3" xfId="245" applyFont="1" applyFill="1" applyBorder="1" applyAlignment="1">
      <alignment horizontal="left" vertical="center" wrapText="1"/>
    </xf>
    <xf numFmtId="0" fontId="6" fillId="0" borderId="3" xfId="245" applyFont="1" applyFill="1" applyBorder="1" applyAlignment="1">
      <alignment horizontal="left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vertical="center"/>
    </xf>
    <xf numFmtId="0" fontId="70" fillId="0" borderId="0" xfId="0" applyFont="1" applyFill="1" applyAlignment="1">
      <alignment horizontal="center" vertical="justify"/>
    </xf>
    <xf numFmtId="0" fontId="5" fillId="0" borderId="14" xfId="245" applyFont="1" applyFill="1" applyBorder="1" applyAlignment="1">
      <alignment horizontal="center" vertical="center"/>
    </xf>
    <xf numFmtId="0" fontId="5" fillId="0" borderId="16" xfId="245" applyFont="1" applyFill="1" applyBorder="1" applyAlignment="1">
      <alignment horizontal="center" vertical="center"/>
    </xf>
    <xf numFmtId="0" fontId="5" fillId="0" borderId="15" xfId="245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73" fillId="0" borderId="18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 vertical="justify"/>
    </xf>
    <xf numFmtId="0" fontId="11" fillId="0" borderId="0" xfId="0" applyFont="1" applyFill="1" applyAlignment="1">
      <alignment horizontal="center" vertical="justify"/>
    </xf>
    <xf numFmtId="0" fontId="4" fillId="0" borderId="0" xfId="237" applyNumberFormat="1" applyFont="1" applyFill="1" applyBorder="1" applyAlignment="1">
      <alignment horizontal="center" vertical="center" wrapText="1"/>
    </xf>
    <xf numFmtId="0" fontId="5" fillId="0" borderId="13" xfId="237" applyNumberFormat="1" applyFont="1" applyFill="1" applyBorder="1" applyAlignment="1">
      <alignment horizontal="center" vertical="center" wrapText="1"/>
    </xf>
    <xf numFmtId="0" fontId="5" fillId="0" borderId="20" xfId="237" applyNumberFormat="1" applyFont="1" applyFill="1" applyBorder="1" applyAlignment="1">
      <alignment horizontal="center" vertical="center" wrapText="1"/>
    </xf>
    <xf numFmtId="0" fontId="70" fillId="0" borderId="13" xfId="237" applyNumberFormat="1" applyFont="1" applyFill="1" applyBorder="1" applyAlignment="1">
      <alignment horizontal="center" vertical="center" wrapText="1"/>
    </xf>
    <xf numFmtId="0" fontId="70" fillId="0" borderId="20" xfId="237" applyNumberFormat="1" applyFont="1" applyFill="1" applyBorder="1" applyAlignment="1">
      <alignment horizontal="center" vertical="center" wrapText="1"/>
    </xf>
    <xf numFmtId="2" fontId="93" fillId="29" borderId="3" xfId="292" applyNumberFormat="1" applyFont="1" applyFill="1" applyBorder="1" applyAlignment="1">
      <alignment horizontal="center" vertical="center" wrapText="1"/>
    </xf>
    <xf numFmtId="178" fontId="93" fillId="29" borderId="3" xfId="0" applyNumberFormat="1" applyFont="1" applyFill="1" applyBorder="1" applyAlignment="1">
      <alignment horizontal="center" vertical="center" wrapText="1"/>
    </xf>
    <xf numFmtId="178" fontId="5" fillId="0" borderId="14" xfId="0" applyNumberFormat="1" applyFont="1" applyFill="1" applyBorder="1" applyAlignment="1">
      <alignment horizontal="center" vertical="center" wrapText="1"/>
    </xf>
    <xf numFmtId="178" fontId="5" fillId="0" borderId="15" xfId="0" applyNumberFormat="1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3" fontId="5" fillId="0" borderId="15" xfId="0" applyNumberFormat="1" applyFont="1" applyFill="1" applyBorder="1" applyAlignment="1">
      <alignment horizontal="center" vertical="center" wrapText="1"/>
    </xf>
    <xf numFmtId="1" fontId="93" fillId="0" borderId="3" xfId="0" applyNumberFormat="1" applyFont="1" applyFill="1" applyBorder="1" applyAlignment="1">
      <alignment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/>
    </xf>
    <xf numFmtId="0" fontId="70" fillId="0" borderId="16" xfId="0" applyFont="1" applyFill="1" applyBorder="1" applyAlignment="1">
      <alignment horizontal="center" vertical="center"/>
    </xf>
    <xf numFmtId="0" fontId="70" fillId="0" borderId="15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95" fillId="0" borderId="0" xfId="0" applyFont="1" applyFill="1" applyBorder="1" applyAlignment="1">
      <alignment vertical="center"/>
    </xf>
    <xf numFmtId="0" fontId="5" fillId="0" borderId="3" xfId="0" applyNumberFormat="1" applyFont="1" applyFill="1" applyBorder="1" applyAlignment="1">
      <alignment horizontal="center" vertical="center" wrapText="1"/>
    </xf>
    <xf numFmtId="169" fontId="93" fillId="0" borderId="3" xfId="0" applyNumberFormat="1" applyFont="1" applyFill="1" applyBorder="1" applyAlignment="1">
      <alignment vertical="center" wrapText="1"/>
    </xf>
    <xf numFmtId="0" fontId="70" fillId="0" borderId="3" xfId="0" applyFont="1" applyFill="1" applyBorder="1" applyAlignment="1">
      <alignment horizontal="center" vertical="center"/>
    </xf>
    <xf numFmtId="49" fontId="93" fillId="0" borderId="18" xfId="0" applyNumberFormat="1" applyFont="1" applyFill="1" applyBorder="1" applyAlignment="1">
      <alignment horizontal="right" vertical="center" wrapText="1"/>
    </xf>
    <xf numFmtId="49" fontId="93" fillId="0" borderId="0" xfId="0" applyNumberFormat="1" applyFont="1" applyFill="1" applyBorder="1" applyAlignment="1">
      <alignment horizontal="right" vertical="center" wrapText="1"/>
    </xf>
    <xf numFmtId="0" fontId="94" fillId="0" borderId="3" xfId="0" applyFont="1" applyFill="1" applyBorder="1" applyAlignment="1">
      <alignment horizontal="center" vertical="center" wrapText="1"/>
    </xf>
    <xf numFmtId="0" fontId="94" fillId="0" borderId="14" xfId="0" applyFont="1" applyFill="1" applyBorder="1" applyAlignment="1">
      <alignment horizontal="center" vertical="center" wrapText="1"/>
    </xf>
    <xf numFmtId="0" fontId="94" fillId="0" borderId="16" xfId="0" applyFont="1" applyFill="1" applyBorder="1" applyAlignment="1">
      <alignment horizontal="center" vertical="center" wrapText="1"/>
    </xf>
    <xf numFmtId="0" fontId="94" fillId="0" borderId="15" xfId="0" applyFont="1" applyFill="1" applyBorder="1" applyAlignment="1">
      <alignment horizontal="center" vertical="center" wrapText="1"/>
    </xf>
    <xf numFmtId="178" fontId="93" fillId="0" borderId="3" xfId="0" applyNumberFormat="1" applyFont="1" applyFill="1" applyBorder="1" applyAlignment="1">
      <alignment vertical="center" wrapText="1"/>
    </xf>
    <xf numFmtId="178" fontId="93" fillId="0" borderId="14" xfId="0" applyNumberFormat="1" applyFont="1" applyFill="1" applyBorder="1" applyAlignment="1">
      <alignment vertical="center" wrapText="1"/>
    </xf>
    <xf numFmtId="178" fontId="93" fillId="0" borderId="15" xfId="0" applyNumberFormat="1" applyFont="1" applyFill="1" applyBorder="1" applyAlignment="1">
      <alignment vertical="center" wrapText="1"/>
    </xf>
    <xf numFmtId="170" fontId="93" fillId="0" borderId="3" xfId="0" applyNumberFormat="1" applyFont="1" applyFill="1" applyBorder="1" applyAlignment="1">
      <alignment vertical="center" wrapText="1"/>
    </xf>
    <xf numFmtId="49" fontId="93" fillId="0" borderId="3" xfId="0" applyNumberFormat="1" applyFont="1" applyFill="1" applyBorder="1" applyAlignment="1">
      <alignment horizontal="right" vertical="center" wrapText="1"/>
    </xf>
    <xf numFmtId="170" fontId="93" fillId="0" borderId="14" xfId="0" applyNumberFormat="1" applyFont="1" applyFill="1" applyBorder="1" applyAlignment="1">
      <alignment vertical="center" wrapText="1"/>
    </xf>
    <xf numFmtId="170" fontId="93" fillId="0" borderId="15" xfId="0" applyNumberFormat="1" applyFont="1" applyFill="1" applyBorder="1" applyAlignment="1">
      <alignment vertical="center" wrapText="1"/>
    </xf>
    <xf numFmtId="0" fontId="70" fillId="0" borderId="14" xfId="0" applyFont="1" applyFill="1" applyBorder="1" applyAlignment="1">
      <alignment horizontal="center" vertical="center" wrapText="1"/>
    </xf>
    <xf numFmtId="0" fontId="70" fillId="0" borderId="15" xfId="0" applyFont="1" applyFill="1" applyBorder="1" applyAlignment="1">
      <alignment horizontal="center" vertical="center" wrapText="1"/>
    </xf>
    <xf numFmtId="170" fontId="5" fillId="0" borderId="14" xfId="0" applyNumberFormat="1" applyFont="1" applyFill="1" applyBorder="1" applyAlignment="1">
      <alignment horizontal="center" vertical="center" wrapText="1"/>
    </xf>
    <xf numFmtId="170" fontId="5" fillId="0" borderId="15" xfId="0" applyNumberFormat="1" applyFont="1" applyFill="1" applyBorder="1" applyAlignment="1">
      <alignment horizontal="center" vertical="center" wrapText="1"/>
    </xf>
    <xf numFmtId="0" fontId="5" fillId="0" borderId="14" xfId="0" applyNumberFormat="1" applyFont="1" applyFill="1" applyBorder="1" applyAlignment="1">
      <alignment horizontal="center" vertical="center" wrapText="1"/>
    </xf>
    <xf numFmtId="0" fontId="5" fillId="0" borderId="16" xfId="0" applyNumberFormat="1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left" vertical="center" wrapText="1"/>
    </xf>
    <xf numFmtId="49" fontId="5" fillId="0" borderId="15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/>
    </xf>
    <xf numFmtId="0" fontId="94" fillId="0" borderId="25" xfId="0" applyFont="1" applyFill="1" applyBorder="1" applyAlignment="1">
      <alignment horizontal="center" vertical="center" wrapText="1"/>
    </xf>
    <xf numFmtId="0" fontId="94" fillId="0" borderId="18" xfId="0" applyFont="1" applyFill="1" applyBorder="1" applyAlignment="1">
      <alignment horizontal="center" vertical="center" wrapText="1"/>
    </xf>
    <xf numFmtId="0" fontId="94" fillId="0" borderId="23" xfId="0" applyFont="1" applyFill="1" applyBorder="1" applyAlignment="1">
      <alignment horizontal="center" vertical="center" wrapText="1"/>
    </xf>
    <xf numFmtId="0" fontId="94" fillId="0" borderId="26" xfId="0" applyFont="1" applyFill="1" applyBorder="1" applyAlignment="1">
      <alignment horizontal="center" vertical="center" wrapText="1"/>
    </xf>
    <xf numFmtId="0" fontId="94" fillId="0" borderId="17" xfId="0" applyFont="1" applyFill="1" applyBorder="1" applyAlignment="1">
      <alignment horizontal="center" vertical="center" wrapText="1"/>
    </xf>
    <xf numFmtId="0" fontId="94" fillId="0" borderId="24" xfId="0" applyFont="1" applyFill="1" applyBorder="1" applyAlignment="1">
      <alignment horizontal="center" vertical="center" wrapText="1"/>
    </xf>
    <xf numFmtId="0" fontId="94" fillId="0" borderId="0" xfId="0" applyFont="1" applyFill="1" applyBorder="1" applyAlignment="1">
      <alignment horizontal="justify" vertical="center" wrapText="1" shrinkToFit="1"/>
    </xf>
    <xf numFmtId="49" fontId="5" fillId="0" borderId="3" xfId="0" applyNumberFormat="1" applyFont="1" applyFill="1" applyBorder="1" applyAlignment="1">
      <alignment horizontal="left" vertic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0" fontId="93" fillId="0" borderId="14" xfId="0" applyFont="1" applyFill="1" applyBorder="1" applyAlignment="1">
      <alignment horizontal="left" vertical="center"/>
    </xf>
    <xf numFmtId="0" fontId="93" fillId="0" borderId="16" xfId="0" applyFont="1" applyFill="1" applyBorder="1" applyAlignment="1">
      <alignment horizontal="left" vertical="center"/>
    </xf>
    <xf numFmtId="0" fontId="93" fillId="0" borderId="15" xfId="0" applyFont="1" applyFill="1" applyBorder="1" applyAlignment="1">
      <alignment horizontal="left" vertical="center"/>
    </xf>
    <xf numFmtId="0" fontId="98" fillId="0" borderId="14" xfId="0" applyFont="1" applyFill="1" applyBorder="1" applyAlignment="1">
      <alignment horizontal="center" vertical="center" wrapText="1"/>
    </xf>
    <xf numFmtId="0" fontId="98" fillId="0" borderId="16" xfId="0" applyFont="1" applyFill="1" applyBorder="1" applyAlignment="1">
      <alignment horizontal="center" vertical="center" wrapText="1"/>
    </xf>
    <xf numFmtId="0" fontId="98" fillId="0" borderId="15" xfId="0" applyFont="1" applyFill="1" applyBorder="1" applyAlignment="1">
      <alignment horizontal="center" vertical="center" wrapText="1"/>
    </xf>
    <xf numFmtId="0" fontId="93" fillId="0" borderId="14" xfId="0" applyFont="1" applyFill="1" applyBorder="1" applyAlignment="1">
      <alignment horizontal="left" vertical="center" wrapText="1"/>
    </xf>
    <xf numFmtId="0" fontId="93" fillId="0" borderId="16" xfId="0" applyFont="1" applyFill="1" applyBorder="1" applyAlignment="1">
      <alignment horizontal="left" vertical="center" wrapText="1"/>
    </xf>
    <xf numFmtId="0" fontId="93" fillId="0" borderId="15" xfId="0" applyFont="1" applyFill="1" applyBorder="1" applyAlignment="1">
      <alignment horizontal="left" vertical="center" wrapText="1"/>
    </xf>
    <xf numFmtId="0" fontId="93" fillId="0" borderId="14" xfId="0" applyFont="1" applyFill="1" applyBorder="1" applyAlignment="1">
      <alignment horizontal="center" vertical="center" wrapText="1"/>
    </xf>
    <xf numFmtId="0" fontId="93" fillId="0" borderId="16" xfId="0" applyFont="1" applyFill="1" applyBorder="1" applyAlignment="1">
      <alignment horizontal="center" vertical="center" wrapText="1"/>
    </xf>
    <xf numFmtId="0" fontId="93" fillId="0" borderId="1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70" fillId="0" borderId="3" xfId="0" applyFont="1" applyFill="1" applyBorder="1" applyAlignment="1">
      <alignment horizontal="left" vertical="center" wrapText="1"/>
    </xf>
    <xf numFmtId="178" fontId="5" fillId="29" borderId="14" xfId="0" applyNumberFormat="1" applyFont="1" applyFill="1" applyBorder="1" applyAlignment="1">
      <alignment horizontal="center" vertical="center" wrapText="1"/>
    </xf>
    <xf numFmtId="178" fontId="5" fillId="29" borderId="15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/>
    </xf>
    <xf numFmtId="0" fontId="70" fillId="0" borderId="0" xfId="0" applyFont="1" applyFill="1" applyBorder="1" applyAlignment="1">
      <alignment horizontal="center" vertical="justify"/>
    </xf>
    <xf numFmtId="0" fontId="5" fillId="0" borderId="0" xfId="0" applyFont="1" applyFill="1" applyAlignment="1">
      <alignment vertical="center"/>
    </xf>
    <xf numFmtId="2" fontId="9" fillId="0" borderId="14" xfId="0" applyNumberFormat="1" applyFont="1" applyFill="1" applyBorder="1" applyAlignment="1">
      <alignment horizontal="center" vertical="center" wrapText="1"/>
    </xf>
    <xf numFmtId="2" fontId="9" fillId="0" borderId="16" xfId="0" applyNumberFormat="1" applyFont="1" applyFill="1" applyBorder="1" applyAlignment="1">
      <alignment horizontal="center" vertical="center" wrapText="1"/>
    </xf>
    <xf numFmtId="2" fontId="9" fillId="0" borderId="15" xfId="0" applyNumberFormat="1" applyFont="1" applyFill="1" applyBorder="1" applyAlignment="1">
      <alignment horizontal="center" vertical="center" wrapText="1"/>
    </xf>
    <xf numFmtId="2" fontId="9" fillId="0" borderId="13" xfId="0" applyNumberFormat="1" applyFont="1" applyFill="1" applyBorder="1" applyAlignment="1">
      <alignment horizontal="center" vertical="center" wrapText="1"/>
    </xf>
    <xf numFmtId="2" fontId="9" fillId="0" borderId="20" xfId="0" applyNumberFormat="1" applyFont="1" applyFill="1" applyBorder="1" applyAlignment="1">
      <alignment horizontal="center" vertical="center" wrapText="1"/>
    </xf>
    <xf numFmtId="170" fontId="9" fillId="29" borderId="14" xfId="0" applyNumberFormat="1" applyFont="1" applyFill="1" applyBorder="1" applyAlignment="1">
      <alignment horizontal="center" vertical="center" wrapText="1"/>
    </xf>
    <xf numFmtId="170" fontId="9" fillId="29" borderId="15" xfId="0" applyNumberFormat="1" applyFont="1" applyFill="1" applyBorder="1" applyAlignment="1">
      <alignment horizontal="center" vertical="center" wrapText="1"/>
    </xf>
    <xf numFmtId="170" fontId="9" fillId="0" borderId="14" xfId="0" applyNumberFormat="1" applyFont="1" applyFill="1" applyBorder="1" applyAlignment="1">
      <alignment horizontal="center" vertical="center" wrapText="1"/>
    </xf>
    <xf numFmtId="170" fontId="9" fillId="0" borderId="15" xfId="0" applyNumberFormat="1" applyFont="1" applyFill="1" applyBorder="1" applyAlignment="1">
      <alignment horizontal="center" vertical="center" wrapText="1"/>
    </xf>
    <xf numFmtId="178" fontId="9" fillId="29" borderId="14" xfId="0" applyNumberFormat="1" applyFont="1" applyFill="1" applyBorder="1" applyAlignment="1">
      <alignment horizontal="center" vertical="center" wrapText="1"/>
    </xf>
    <xf numFmtId="178" fontId="9" fillId="29" borderId="15" xfId="0" applyNumberFormat="1" applyFont="1" applyFill="1" applyBorder="1" applyAlignment="1">
      <alignment horizontal="center" vertical="center" wrapText="1"/>
    </xf>
    <xf numFmtId="178" fontId="9" fillId="0" borderId="14" xfId="0" applyNumberFormat="1" applyFont="1" applyFill="1" applyBorder="1" applyAlignment="1">
      <alignment horizontal="center" vertical="center" wrapText="1"/>
    </xf>
    <xf numFmtId="178" fontId="9" fillId="0" borderId="15" xfId="0" applyNumberFormat="1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center" vertical="center" wrapText="1"/>
    </xf>
    <xf numFmtId="3" fontId="9" fillId="0" borderId="15" xfId="0" applyNumberFormat="1" applyFont="1" applyFill="1" applyBorder="1" applyAlignment="1">
      <alignment horizontal="center" vertical="center" wrapText="1"/>
    </xf>
    <xf numFmtId="2" fontId="9" fillId="0" borderId="25" xfId="0" applyNumberFormat="1" applyFont="1" applyFill="1" applyBorder="1" applyAlignment="1">
      <alignment horizontal="center" vertical="center" wrapText="1"/>
    </xf>
    <xf numFmtId="2" fontId="9" fillId="0" borderId="23" xfId="0" applyNumberFormat="1" applyFont="1" applyFill="1" applyBorder="1" applyAlignment="1">
      <alignment horizontal="center" vertical="center" wrapText="1"/>
    </xf>
    <xf numFmtId="2" fontId="9" fillId="0" borderId="26" xfId="0" applyNumberFormat="1" applyFont="1" applyFill="1" applyBorder="1" applyAlignment="1">
      <alignment horizontal="center" vertical="center" wrapText="1"/>
    </xf>
    <xf numFmtId="2" fontId="9" fillId="0" borderId="24" xfId="0" applyNumberFormat="1" applyFont="1" applyFill="1" applyBorder="1" applyAlignment="1">
      <alignment horizontal="center" vertical="center" wrapText="1"/>
    </xf>
    <xf numFmtId="177" fontId="9" fillId="0" borderId="3" xfId="0" applyNumberFormat="1" applyFont="1" applyFill="1" applyBorder="1" applyAlignment="1">
      <alignment horizontal="center" vertical="center" wrapText="1"/>
    </xf>
    <xf numFmtId="178" fontId="9" fillId="29" borderId="16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center" vertical="center" wrapText="1"/>
    </xf>
    <xf numFmtId="0" fontId="9" fillId="0" borderId="16" xfId="0" applyNumberFormat="1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center" vertical="center" wrapText="1" shrinkToFit="1"/>
    </xf>
    <xf numFmtId="3" fontId="9" fillId="0" borderId="15" xfId="0" applyNumberFormat="1" applyFont="1" applyFill="1" applyBorder="1" applyAlignment="1">
      <alignment horizontal="center" vertical="center" wrapText="1" shrinkToFit="1"/>
    </xf>
    <xf numFmtId="49" fontId="9" fillId="0" borderId="3" xfId="0" applyNumberFormat="1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3" fontId="9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178" fontId="9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left" vertical="center" wrapText="1" shrinkToFit="1"/>
    </xf>
    <xf numFmtId="0" fontId="9" fillId="0" borderId="16" xfId="0" applyNumberFormat="1" applyFont="1" applyFill="1" applyBorder="1" applyAlignment="1">
      <alignment horizontal="left" vertical="center" wrapText="1" shrinkToFit="1"/>
    </xf>
    <xf numFmtId="0" fontId="9" fillId="0" borderId="15" xfId="0" applyNumberFormat="1" applyFont="1" applyFill="1" applyBorder="1" applyAlignment="1">
      <alignment horizontal="left" vertical="center" wrapText="1" shrinkToFit="1"/>
    </xf>
    <xf numFmtId="0" fontId="9" fillId="0" borderId="13" xfId="0" applyFont="1" applyFill="1" applyBorder="1" applyAlignment="1">
      <alignment horizontal="center" vertical="center" wrapText="1" shrinkToFit="1"/>
    </xf>
    <xf numFmtId="0" fontId="9" fillId="0" borderId="27" xfId="0" applyFont="1" applyFill="1" applyBorder="1" applyAlignment="1">
      <alignment horizontal="center" vertical="center" wrapText="1" shrinkToFit="1"/>
    </xf>
    <xf numFmtId="0" fontId="9" fillId="0" borderId="25" xfId="0" applyFont="1" applyFill="1" applyBorder="1" applyAlignment="1">
      <alignment horizontal="center" vertical="center" wrapText="1" shrinkToFit="1"/>
    </xf>
    <xf numFmtId="0" fontId="9" fillId="0" borderId="18" xfId="0" applyFont="1" applyFill="1" applyBorder="1" applyAlignment="1">
      <alignment horizontal="center" vertical="center" wrapText="1" shrinkToFit="1"/>
    </xf>
    <xf numFmtId="0" fontId="9" fillId="0" borderId="23" xfId="0" applyFont="1" applyFill="1" applyBorder="1" applyAlignment="1">
      <alignment horizontal="center" vertical="center" wrapText="1" shrinkToFit="1"/>
    </xf>
    <xf numFmtId="0" fontId="9" fillId="0" borderId="28" xfId="0" applyFont="1" applyFill="1" applyBorder="1" applyAlignment="1">
      <alignment horizontal="center" vertical="center" wrapText="1" shrinkToFit="1"/>
    </xf>
    <xf numFmtId="0" fontId="9" fillId="0" borderId="0" xfId="0" applyFont="1" applyFill="1" applyBorder="1" applyAlignment="1">
      <alignment horizontal="center" vertical="center" wrapText="1" shrinkToFit="1"/>
    </xf>
    <xf numFmtId="0" fontId="9" fillId="0" borderId="29" xfId="0" applyFont="1" applyFill="1" applyBorder="1" applyAlignment="1">
      <alignment horizontal="center" vertical="center" wrapText="1" shrinkToFit="1"/>
    </xf>
    <xf numFmtId="3" fontId="9" fillId="0" borderId="3" xfId="0" applyNumberFormat="1" applyFont="1" applyFill="1" applyBorder="1" applyAlignment="1">
      <alignment horizontal="center" vertical="center" wrapText="1" shrinkToFi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center"/>
    </xf>
    <xf numFmtId="0" fontId="9" fillId="0" borderId="15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 shrinkToFi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3" fontId="5" fillId="0" borderId="3" xfId="0" applyNumberFormat="1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left" wrapText="1"/>
    </xf>
    <xf numFmtId="0" fontId="0" fillId="0" borderId="18" xfId="0" applyBorder="1" applyAlignment="1">
      <alignment horizontal="left"/>
    </xf>
    <xf numFmtId="49" fontId="73" fillId="0" borderId="3" xfId="0" applyNumberFormat="1" applyFont="1" applyFill="1" applyBorder="1" applyAlignment="1">
      <alignment horizontal="left" vertical="center" wrapText="1"/>
    </xf>
    <xf numFmtId="49" fontId="5" fillId="0" borderId="14" xfId="0" applyNumberFormat="1" applyFont="1" applyFill="1" applyBorder="1" applyAlignment="1">
      <alignment vertical="center" wrapText="1"/>
    </xf>
    <xf numFmtId="49" fontId="5" fillId="0" borderId="16" xfId="0" applyNumberFormat="1" applyFont="1" applyFill="1" applyBorder="1" applyAlignment="1">
      <alignment vertical="center" wrapText="1"/>
    </xf>
    <xf numFmtId="49" fontId="5" fillId="0" borderId="15" xfId="0" applyNumberFormat="1" applyFont="1" applyFill="1" applyBorder="1" applyAlignment="1">
      <alignment vertical="center" wrapText="1"/>
    </xf>
    <xf numFmtId="0" fontId="11" fillId="0" borderId="3" xfId="245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0" fillId="0" borderId="13" xfId="0" applyFont="1" applyFill="1" applyBorder="1" applyAlignment="1">
      <alignment horizontal="center" vertical="center" wrapText="1"/>
    </xf>
    <xf numFmtId="0" fontId="70" fillId="0" borderId="27" xfId="0" applyFont="1" applyFill="1" applyBorder="1" applyAlignment="1">
      <alignment horizontal="center" vertical="center" wrapText="1"/>
    </xf>
    <xf numFmtId="0" fontId="70" fillId="0" borderId="20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 shrinkToFit="1"/>
    </xf>
    <xf numFmtId="0" fontId="5" fillId="0" borderId="18" xfId="0" applyFont="1" applyFill="1" applyBorder="1" applyAlignment="1">
      <alignment horizontal="center" vertical="center" wrapText="1" shrinkToFit="1"/>
    </xf>
    <xf numFmtId="0" fontId="5" fillId="0" borderId="23" xfId="0" applyFont="1" applyFill="1" applyBorder="1" applyAlignment="1">
      <alignment horizontal="center" vertical="center" wrapText="1" shrinkToFit="1"/>
    </xf>
    <xf numFmtId="0" fontId="5" fillId="0" borderId="28" xfId="0" applyFont="1" applyFill="1" applyBorder="1" applyAlignment="1">
      <alignment horizontal="center" vertical="center" wrapText="1" shrinkToFit="1"/>
    </xf>
    <xf numFmtId="0" fontId="5" fillId="0" borderId="29" xfId="0" applyFont="1" applyFill="1" applyBorder="1" applyAlignment="1">
      <alignment horizontal="center" vertical="center" wrapText="1" shrinkToFit="1"/>
    </xf>
    <xf numFmtId="0" fontId="5" fillId="0" borderId="26" xfId="0" applyFont="1" applyFill="1" applyBorder="1" applyAlignment="1">
      <alignment horizontal="center" vertical="center" wrapText="1" shrinkToFit="1"/>
    </xf>
    <xf numFmtId="0" fontId="5" fillId="0" borderId="17" xfId="0" applyFont="1" applyFill="1" applyBorder="1" applyAlignment="1">
      <alignment horizontal="center" vertical="center" wrapText="1" shrinkToFit="1"/>
    </xf>
    <xf numFmtId="0" fontId="5" fillId="0" borderId="24" xfId="0" applyFont="1" applyFill="1" applyBorder="1" applyAlignment="1">
      <alignment horizontal="center" vertical="center" wrapText="1" shrinkToFi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0" fontId="9" fillId="0" borderId="3" xfId="0" applyFont="1" applyFill="1" applyBorder="1" applyAlignment="1">
      <alignment horizontal="center" vertical="center"/>
    </xf>
    <xf numFmtId="178" fontId="9" fillId="29" borderId="3" xfId="0" applyNumberFormat="1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/>
    </xf>
    <xf numFmtId="0" fontId="9" fillId="0" borderId="16" xfId="0" applyFont="1" applyFill="1" applyBorder="1" applyAlignment="1">
      <alignment horizontal="left"/>
    </xf>
    <xf numFmtId="0" fontId="9" fillId="0" borderId="15" xfId="0" applyFont="1" applyFill="1" applyBorder="1" applyAlignment="1">
      <alignment horizontal="left"/>
    </xf>
    <xf numFmtId="3" fontId="9" fillId="0" borderId="14" xfId="0" applyNumberFormat="1" applyFont="1" applyFill="1" applyBorder="1" applyAlignment="1">
      <alignment horizontal="left" vertical="center" wrapText="1"/>
    </xf>
    <xf numFmtId="3" fontId="9" fillId="0" borderId="16" xfId="0" applyNumberFormat="1" applyFont="1" applyFill="1" applyBorder="1" applyAlignment="1">
      <alignment horizontal="left" vertical="center" wrapText="1"/>
    </xf>
    <xf numFmtId="3" fontId="9" fillId="0" borderId="15" xfId="0" applyNumberFormat="1" applyFont="1" applyFill="1" applyBorder="1" applyAlignment="1">
      <alignment horizontal="left" vertical="center" wrapText="1"/>
    </xf>
    <xf numFmtId="0" fontId="86" fillId="0" borderId="14" xfId="0" applyFont="1" applyFill="1" applyBorder="1" applyAlignment="1">
      <alignment horizontal="center" vertical="center" wrapText="1"/>
    </xf>
    <xf numFmtId="0" fontId="86" fillId="0" borderId="16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 shrinkToFit="1"/>
    </xf>
    <xf numFmtId="0" fontId="9" fillId="0" borderId="14" xfId="0" applyFont="1" applyFill="1" applyBorder="1" applyAlignment="1">
      <alignment horizontal="left" vertical="center" wrapText="1" shrinkToFit="1"/>
    </xf>
    <xf numFmtId="0" fontId="9" fillId="0" borderId="16" xfId="0" applyFont="1" applyFill="1" applyBorder="1" applyAlignment="1">
      <alignment horizontal="left" vertical="center" wrapText="1" shrinkToFit="1"/>
    </xf>
    <xf numFmtId="0" fontId="9" fillId="0" borderId="15" xfId="0" applyFont="1" applyFill="1" applyBorder="1" applyAlignment="1">
      <alignment horizontal="left" vertical="center" wrapText="1" shrinkToFit="1"/>
    </xf>
    <xf numFmtId="0" fontId="9" fillId="0" borderId="26" xfId="0" applyFont="1" applyFill="1" applyBorder="1" applyAlignment="1">
      <alignment horizontal="center" vertical="center" wrapText="1" shrinkToFit="1"/>
    </xf>
    <xf numFmtId="0" fontId="9" fillId="0" borderId="17" xfId="0" applyFont="1" applyFill="1" applyBorder="1" applyAlignment="1">
      <alignment horizontal="center" vertical="center" wrapText="1" shrinkToFit="1"/>
    </xf>
    <xf numFmtId="0" fontId="9" fillId="0" borderId="24" xfId="0" applyFont="1" applyFill="1" applyBorder="1" applyAlignment="1">
      <alignment horizontal="center" vertical="center" wrapText="1" shrinkToFit="1"/>
    </xf>
    <xf numFmtId="0" fontId="9" fillId="0" borderId="3" xfId="0" applyFont="1" applyFill="1" applyBorder="1" applyAlignment="1">
      <alignment horizontal="left" vertical="center" wrapText="1" shrinkToFit="1"/>
    </xf>
    <xf numFmtId="178" fontId="9" fillId="0" borderId="16" xfId="0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 wrapText="1" shrinkToFit="1"/>
    </xf>
    <xf numFmtId="0" fontId="70" fillId="0" borderId="15" xfId="0" applyFont="1" applyFill="1" applyBorder="1" applyAlignment="1">
      <alignment horizontal="center" vertical="center" wrapText="1" shrinkToFit="1"/>
    </xf>
    <xf numFmtId="0" fontId="86" fillId="0" borderId="14" xfId="0" applyFont="1" applyFill="1" applyBorder="1" applyAlignment="1">
      <alignment horizontal="center" vertical="center" wrapText="1" shrinkToFit="1"/>
    </xf>
    <xf numFmtId="0" fontId="86" fillId="0" borderId="15" xfId="0" applyFont="1" applyFill="1" applyBorder="1" applyAlignment="1">
      <alignment horizontal="center" vertical="center" wrapText="1" shrinkToFit="1"/>
    </xf>
    <xf numFmtId="0" fontId="9" fillId="0" borderId="14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70" fillId="0" borderId="13" xfId="0" applyFont="1" applyFill="1" applyBorder="1" applyAlignment="1">
      <alignment horizontal="center" vertical="center" wrapText="1" shrinkToFit="1"/>
    </xf>
    <xf numFmtId="0" fontId="70" fillId="0" borderId="20" xfId="0" applyFont="1" applyFill="1" applyBorder="1" applyAlignment="1">
      <alignment horizontal="center" vertical="center" wrapText="1" shrinkToFit="1"/>
    </xf>
    <xf numFmtId="0" fontId="86" fillId="0" borderId="15" xfId="0" applyFont="1" applyFill="1" applyBorder="1" applyAlignment="1">
      <alignment horizontal="center" vertical="center" wrapText="1"/>
    </xf>
    <xf numFmtId="0" fontId="86" fillId="0" borderId="3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right" vertical="center"/>
    </xf>
    <xf numFmtId="0" fontId="9" fillId="0" borderId="17" xfId="0" applyFont="1" applyFill="1" applyBorder="1" applyAlignment="1">
      <alignment horizontal="right" vertical="center"/>
    </xf>
    <xf numFmtId="0" fontId="69" fillId="0" borderId="3" xfId="0" applyFont="1" applyFill="1" applyBorder="1" applyAlignment="1">
      <alignment horizontal="center" vertical="center" wrapText="1"/>
    </xf>
    <xf numFmtId="0" fontId="73" fillId="0" borderId="18" xfId="0" applyFont="1" applyFill="1" applyBorder="1" applyAlignment="1">
      <alignment horizontal="left"/>
    </xf>
    <xf numFmtId="0" fontId="77" fillId="0" borderId="0" xfId="0" applyFont="1" applyFill="1" applyAlignment="1">
      <alignment horizontal="center" vertical="center" wrapText="1"/>
    </xf>
    <xf numFmtId="0" fontId="78" fillId="0" borderId="13" xfId="0" applyFont="1" applyFill="1" applyBorder="1" applyAlignment="1">
      <alignment horizontal="center" vertical="center" wrapText="1"/>
    </xf>
    <xf numFmtId="0" fontId="78" fillId="0" borderId="20" xfId="0" applyFont="1" applyFill="1" applyBorder="1" applyAlignment="1">
      <alignment horizontal="center" vertical="center" wrapText="1"/>
    </xf>
    <xf numFmtId="0" fontId="78" fillId="0" borderId="3" xfId="0" applyFont="1" applyFill="1" applyBorder="1" applyAlignment="1">
      <alignment horizontal="center" wrapText="1"/>
    </xf>
    <xf numFmtId="0" fontId="12" fillId="0" borderId="3" xfId="285" applyFont="1" applyBorder="1" applyAlignment="1" applyProtection="1">
      <alignment horizontal="center" vertical="center" wrapText="1"/>
      <protection locked="0"/>
    </xf>
    <xf numFmtId="0" fontId="12" fillId="0" borderId="13" xfId="285" applyFont="1" applyFill="1" applyBorder="1" applyAlignment="1">
      <alignment horizontal="center" vertical="center" wrapText="1"/>
    </xf>
    <xf numFmtId="0" fontId="12" fillId="0" borderId="27" xfId="285" applyFont="1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12" fillId="0" borderId="3" xfId="285" applyFont="1" applyFill="1" applyBorder="1" applyAlignment="1">
      <alignment horizontal="center" vertical="center" wrapText="1"/>
    </xf>
    <xf numFmtId="0" fontId="12" fillId="0" borderId="17" xfId="285" applyFont="1" applyBorder="1" applyAlignment="1">
      <alignment horizontal="left"/>
    </xf>
    <xf numFmtId="0" fontId="12" fillId="0" borderId="17" xfId="285" applyBorder="1" applyAlignment="1">
      <alignment horizontal="left"/>
    </xf>
    <xf numFmtId="0" fontId="12" fillId="0" borderId="3" xfId="285" applyFont="1" applyBorder="1" applyAlignment="1">
      <alignment horizontal="center" vertical="center" wrapText="1"/>
    </xf>
    <xf numFmtId="0" fontId="12" fillId="0" borderId="3" xfId="285" applyBorder="1" applyAlignment="1">
      <alignment horizontal="center" vertical="center" wrapText="1"/>
    </xf>
    <xf numFmtId="0" fontId="12" fillId="0" borderId="0" xfId="285" applyFont="1" applyFill="1" applyBorder="1" applyAlignment="1">
      <alignment horizontal="left" wrapText="1"/>
    </xf>
    <xf numFmtId="0" fontId="12" fillId="0" borderId="0" xfId="285" applyFont="1" applyFill="1" applyBorder="1" applyAlignment="1">
      <alignment horizontal="left" vertical="center" wrapText="1"/>
    </xf>
    <xf numFmtId="0" fontId="81" fillId="0" borderId="0" xfId="285" applyFont="1" applyFill="1" applyBorder="1" applyAlignment="1">
      <alignment horizontal="center" vertical="center" wrapText="1"/>
    </xf>
    <xf numFmtId="0" fontId="82" fillId="0" borderId="0" xfId="285" applyFont="1" applyFill="1" applyBorder="1" applyAlignment="1">
      <alignment horizontal="center" vertical="center" wrapText="1"/>
    </xf>
    <xf numFmtId="0" fontId="76" fillId="0" borderId="0" xfId="285" applyFont="1" applyFill="1" applyBorder="1" applyAlignment="1">
      <alignment horizontal="left" vertical="center" wrapText="1"/>
    </xf>
    <xf numFmtId="0" fontId="34" fillId="0" borderId="0" xfId="285" applyFont="1" applyFill="1" applyBorder="1" applyAlignment="1">
      <alignment horizontal="left" vertical="center" wrapText="1"/>
    </xf>
    <xf numFmtId="0" fontId="76" fillId="0" borderId="0" xfId="285" applyFont="1" applyFill="1" applyBorder="1" applyAlignment="1">
      <alignment horizontal="center" vertical="top" wrapText="1"/>
    </xf>
    <xf numFmtId="0" fontId="83" fillId="0" borderId="0" xfId="0" applyFont="1" applyFill="1" applyAlignment="1">
      <alignment horizontal="center" vertical="center" wrapText="1"/>
    </xf>
  </cellXfs>
  <cellStyles count="355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Обычный_Таб до пояснюв" xfId="285"/>
    <cellStyle name="Плохой 2" xfId="286"/>
    <cellStyle name="Плохой 3" xfId="287"/>
    <cellStyle name="Пояснение 2" xfId="288"/>
    <cellStyle name="Пояснение 3" xfId="289"/>
    <cellStyle name="Примечание 2" xfId="290"/>
    <cellStyle name="Примечание 3" xfId="291"/>
    <cellStyle name="Процентный" xfId="292" builtinId="5"/>
    <cellStyle name="Процентный 2" xfId="293"/>
    <cellStyle name="Процентный 2 10" xfId="294"/>
    <cellStyle name="Процентный 2 11" xfId="295"/>
    <cellStyle name="Процентный 2 12" xfId="296"/>
    <cellStyle name="Процентный 2 13" xfId="297"/>
    <cellStyle name="Процентный 2 14" xfId="298"/>
    <cellStyle name="Процентный 2 15" xfId="299"/>
    <cellStyle name="Процентный 2 16" xfId="300"/>
    <cellStyle name="Процентный 2 2" xfId="301"/>
    <cellStyle name="Процентный 2 3" xfId="302"/>
    <cellStyle name="Процентный 2 4" xfId="303"/>
    <cellStyle name="Процентный 2 5" xfId="304"/>
    <cellStyle name="Процентный 2 6" xfId="305"/>
    <cellStyle name="Процентный 2 7" xfId="306"/>
    <cellStyle name="Процентный 2 8" xfId="307"/>
    <cellStyle name="Процентный 2 9" xfId="308"/>
    <cellStyle name="Процентный 3" xfId="309"/>
    <cellStyle name="Процентный 4" xfId="310"/>
    <cellStyle name="Процентный 4 2" xfId="311"/>
    <cellStyle name="Связанная ячейка 2" xfId="312"/>
    <cellStyle name="Связанная ячейка 3" xfId="313"/>
    <cellStyle name="Стиль 1" xfId="314"/>
    <cellStyle name="Стиль 1 2" xfId="315"/>
    <cellStyle name="Стиль 1 3" xfId="316"/>
    <cellStyle name="Стиль 1 4" xfId="317"/>
    <cellStyle name="Стиль 1 5" xfId="318"/>
    <cellStyle name="Стиль 1 6" xfId="319"/>
    <cellStyle name="Стиль 1 7" xfId="320"/>
    <cellStyle name="Текст предупреждения 2" xfId="321"/>
    <cellStyle name="Текст предупреждения 3" xfId="322"/>
    <cellStyle name="Тысячи [0]_1.62" xfId="323"/>
    <cellStyle name="Тысячи_1.62" xfId="324"/>
    <cellStyle name="Финансовый 2" xfId="325"/>
    <cellStyle name="Финансовый 2 10" xfId="326"/>
    <cellStyle name="Финансовый 2 11" xfId="327"/>
    <cellStyle name="Финансовый 2 12" xfId="328"/>
    <cellStyle name="Финансовый 2 13" xfId="329"/>
    <cellStyle name="Финансовый 2 14" xfId="330"/>
    <cellStyle name="Финансовый 2 15" xfId="331"/>
    <cellStyle name="Финансовый 2 16" xfId="332"/>
    <cellStyle name="Финансовый 2 17" xfId="333"/>
    <cellStyle name="Финансовый 2 2" xfId="334"/>
    <cellStyle name="Финансовый 2 3" xfId="335"/>
    <cellStyle name="Финансовый 2 4" xfId="336"/>
    <cellStyle name="Финансовый 2 5" xfId="337"/>
    <cellStyle name="Финансовый 2 6" xfId="338"/>
    <cellStyle name="Финансовый 2 7" xfId="339"/>
    <cellStyle name="Финансовый 2 8" xfId="340"/>
    <cellStyle name="Финансовый 2 9" xfId="341"/>
    <cellStyle name="Финансовый 3" xfId="342"/>
    <cellStyle name="Финансовый 3 2" xfId="343"/>
    <cellStyle name="Финансовый 4" xfId="344"/>
    <cellStyle name="Финансовый 4 2" xfId="345"/>
    <cellStyle name="Финансовый 4 3" xfId="346"/>
    <cellStyle name="Финансовый 5" xfId="347"/>
    <cellStyle name="Финансовый 6" xfId="348"/>
    <cellStyle name="Финансовый 7" xfId="349"/>
    <cellStyle name="Хороший 2" xfId="350"/>
    <cellStyle name="Хороший 3" xfId="351"/>
    <cellStyle name="числовой" xfId="352"/>
    <cellStyle name="Ю" xfId="353"/>
    <cellStyle name="Ю-FreeSet_10" xfId="3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26" Type="http://schemas.openxmlformats.org/officeDocument/2006/relationships/externalLink" Target="externalLinks/externalLink11.xml"/><Relationship Id="rId39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6.xml"/><Relationship Id="rId34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27.xml"/><Relationship Id="rId47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35.xml"/><Relationship Id="rId55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9" Type="http://schemas.openxmlformats.org/officeDocument/2006/relationships/externalLink" Target="externalLinks/externalLink14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9.xml"/><Relationship Id="rId32" Type="http://schemas.openxmlformats.org/officeDocument/2006/relationships/externalLink" Target="externalLinks/externalLink17.xml"/><Relationship Id="rId37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25.xml"/><Relationship Id="rId45" Type="http://schemas.openxmlformats.org/officeDocument/2006/relationships/externalLink" Target="externalLinks/externalLink30.xml"/><Relationship Id="rId53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4.xml"/><Relationship Id="rId31" Type="http://schemas.openxmlformats.org/officeDocument/2006/relationships/externalLink" Target="externalLinks/externalLink16.xml"/><Relationship Id="rId44" Type="http://schemas.openxmlformats.org/officeDocument/2006/relationships/externalLink" Target="externalLinks/externalLink29.xml"/><Relationship Id="rId52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7.xml"/><Relationship Id="rId27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15.xml"/><Relationship Id="rId35" Type="http://schemas.openxmlformats.org/officeDocument/2006/relationships/externalLink" Target="externalLinks/externalLink20.xml"/><Relationship Id="rId43" Type="http://schemas.openxmlformats.org/officeDocument/2006/relationships/externalLink" Target="externalLinks/externalLink28.xml"/><Relationship Id="rId48" Type="http://schemas.openxmlformats.org/officeDocument/2006/relationships/externalLink" Target="externalLinks/externalLink33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36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5" Type="http://schemas.openxmlformats.org/officeDocument/2006/relationships/externalLink" Target="externalLinks/externalLink10.xml"/><Relationship Id="rId33" Type="http://schemas.openxmlformats.org/officeDocument/2006/relationships/externalLink" Target="externalLinks/externalLink18.xml"/><Relationship Id="rId38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31.xml"/><Relationship Id="rId20" Type="http://schemas.openxmlformats.org/officeDocument/2006/relationships/externalLink" Target="externalLinks/externalLink5.xml"/><Relationship Id="rId41" Type="http://schemas.openxmlformats.org/officeDocument/2006/relationships/externalLink" Target="externalLinks/externalLink26.xml"/><Relationship Id="rId5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8.xml"/><Relationship Id="rId28" Type="http://schemas.openxmlformats.org/officeDocument/2006/relationships/externalLink" Target="externalLinks/externalLink13.xml"/><Relationship Id="rId36" Type="http://schemas.openxmlformats.org/officeDocument/2006/relationships/externalLink" Target="externalLinks/externalLink21.xml"/><Relationship Id="rId49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~1\790B~1\LOCALS~1\Temp\7zO44B.tmp\&#1060;&#1110;&#1085;&#1087;&#1083;&#1072;&#1085;%20&#1092;&#1086;&#1088;&#1084;&#1091;&#1083;&#1080;%20&#1054;&#1089;&#1090;&#1072;&#1085;&#1085;&#111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. фін. пок."/>
      <sheetName val="I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дод1 до поясн Розр ФОП"/>
      <sheetName val="дод2до поясн претенз позов робо"/>
      <sheetName val="дод3 до поясн Відомості про ман"/>
    </sheetNames>
    <sheetDataSet>
      <sheetData sheetId="0" refreshError="1"/>
      <sheetData sheetId="1" refreshError="1"/>
      <sheetData sheetId="2" refreshError="1"/>
      <sheetData sheetId="3" refreshError="1">
        <row r="60">
          <cell r="F60">
            <v>0</v>
          </cell>
        </row>
        <row r="62">
          <cell r="F62">
            <v>0</v>
          </cell>
        </row>
        <row r="63">
          <cell r="F63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57"/>
  <sheetViews>
    <sheetView topLeftCell="A43" zoomScaleNormal="100" zoomScaleSheetLayoutView="75" workbookViewId="0">
      <selection activeCell="K51" sqref="K51"/>
    </sheetView>
  </sheetViews>
  <sheetFormatPr defaultRowHeight="12.75"/>
  <cols>
    <col min="1" max="1" width="54.5703125" customWidth="1"/>
    <col min="2" max="2" width="6" customWidth="1"/>
    <col min="3" max="4" width="14.28515625" customWidth="1"/>
    <col min="5" max="5" width="16.140625" customWidth="1"/>
    <col min="6" max="6" width="14.28515625" customWidth="1"/>
    <col min="7" max="7" width="15.42578125" customWidth="1"/>
    <col min="8" max="8" width="15" customWidth="1"/>
  </cols>
  <sheetData>
    <row r="1" spans="1:8" ht="9.75" customHeight="1">
      <c r="A1" s="410"/>
      <c r="B1" s="410"/>
      <c r="C1" s="2"/>
      <c r="D1" s="2"/>
      <c r="E1" s="2"/>
      <c r="F1" s="2"/>
      <c r="G1" s="2"/>
      <c r="H1" s="2"/>
    </row>
    <row r="2" spans="1:8" ht="30" customHeight="1">
      <c r="A2" s="403" t="s">
        <v>171</v>
      </c>
      <c r="B2" s="403"/>
      <c r="C2" s="403"/>
      <c r="D2" s="403"/>
      <c r="E2" s="403"/>
      <c r="F2" s="403"/>
      <c r="G2" s="403"/>
      <c r="H2" s="403"/>
    </row>
    <row r="3" spans="1:8" ht="24.75" customHeight="1">
      <c r="A3" s="403" t="s">
        <v>460</v>
      </c>
      <c r="B3" s="403"/>
      <c r="C3" s="403"/>
      <c r="D3" s="403"/>
      <c r="E3" s="403"/>
      <c r="F3" s="403"/>
      <c r="G3" s="403"/>
      <c r="H3" s="403"/>
    </row>
    <row r="4" spans="1:8" ht="18.75">
      <c r="A4" s="403" t="s">
        <v>483</v>
      </c>
      <c r="B4" s="403"/>
      <c r="C4" s="403"/>
      <c r="D4" s="403"/>
      <c r="E4" s="403"/>
      <c r="F4" s="403"/>
      <c r="G4" s="403"/>
      <c r="H4" s="403"/>
    </row>
    <row r="5" spans="1:8" ht="15">
      <c r="A5" s="402" t="s">
        <v>290</v>
      </c>
      <c r="B5" s="402"/>
      <c r="C5" s="402"/>
      <c r="D5" s="402"/>
      <c r="E5" s="402"/>
      <c r="F5" s="402"/>
      <c r="G5" s="402"/>
      <c r="H5" s="402"/>
    </row>
    <row r="6" spans="1:8" ht="10.5" customHeight="1">
      <c r="A6" s="9"/>
      <c r="B6" s="9"/>
      <c r="C6" s="9"/>
      <c r="D6" s="9"/>
      <c r="E6" s="9"/>
      <c r="F6" s="9"/>
      <c r="G6" s="9"/>
      <c r="H6" s="9"/>
    </row>
    <row r="7" spans="1:8" ht="18.75">
      <c r="A7" s="403" t="s">
        <v>150</v>
      </c>
      <c r="B7" s="403"/>
      <c r="C7" s="403"/>
      <c r="D7" s="403"/>
      <c r="E7" s="403"/>
      <c r="F7" s="403"/>
      <c r="G7" s="403"/>
      <c r="H7" s="403"/>
    </row>
    <row r="8" spans="1:8" ht="10.5" customHeight="1">
      <c r="A8" s="2"/>
      <c r="B8" s="18"/>
      <c r="C8" s="18"/>
      <c r="D8" s="18"/>
      <c r="E8" s="18"/>
      <c r="F8" s="18"/>
      <c r="G8" s="18"/>
      <c r="H8" s="18"/>
    </row>
    <row r="9" spans="1:8" ht="57.75" customHeight="1">
      <c r="A9" s="404" t="s">
        <v>203</v>
      </c>
      <c r="B9" s="405" t="s">
        <v>15</v>
      </c>
      <c r="C9" s="407" t="s">
        <v>449</v>
      </c>
      <c r="D9" s="407"/>
      <c r="E9" s="406" t="s">
        <v>484</v>
      </c>
      <c r="F9" s="406"/>
      <c r="G9" s="406"/>
      <c r="H9" s="406"/>
    </row>
    <row r="10" spans="1:8" ht="75" customHeight="1">
      <c r="A10" s="404"/>
      <c r="B10" s="405"/>
      <c r="C10" s="251" t="s">
        <v>485</v>
      </c>
      <c r="D10" s="251" t="s">
        <v>486</v>
      </c>
      <c r="E10" s="42" t="s">
        <v>187</v>
      </c>
      <c r="F10" s="42" t="s">
        <v>176</v>
      </c>
      <c r="G10" s="42" t="s">
        <v>198</v>
      </c>
      <c r="H10" s="42" t="s">
        <v>199</v>
      </c>
    </row>
    <row r="11" spans="1:8" ht="14.25" customHeight="1">
      <c r="A11" s="74">
        <v>1</v>
      </c>
      <c r="B11" s="72">
        <v>2</v>
      </c>
      <c r="C11" s="74">
        <v>3</v>
      </c>
      <c r="D11" s="74">
        <v>4</v>
      </c>
      <c r="E11" s="74">
        <v>5</v>
      </c>
      <c r="F11" s="72">
        <v>6</v>
      </c>
      <c r="G11" s="74">
        <v>7</v>
      </c>
      <c r="H11" s="72">
        <v>8</v>
      </c>
    </row>
    <row r="12" spans="1:8" ht="34.5" customHeight="1">
      <c r="A12" s="411" t="s">
        <v>83</v>
      </c>
      <c r="B12" s="411"/>
      <c r="C12" s="411"/>
      <c r="D12" s="411"/>
      <c r="E12" s="411"/>
      <c r="F12" s="411"/>
      <c r="G12" s="411"/>
      <c r="H12" s="411"/>
    </row>
    <row r="13" spans="1:8" ht="46.5" customHeight="1">
      <c r="A13" s="53" t="s">
        <v>151</v>
      </c>
      <c r="B13" s="252">
        <f>'1. Фін результат'!B7</f>
        <v>1000</v>
      </c>
      <c r="C13" s="69">
        <f>'1. Фін результат'!C7</f>
        <v>17009</v>
      </c>
      <c r="D13" s="69">
        <f>'1. Фін результат'!D7</f>
        <v>14582.8</v>
      </c>
      <c r="E13" s="69">
        <f>'1. Фін результат'!E7</f>
        <v>4054</v>
      </c>
      <c r="F13" s="69">
        <f>'1. Фін результат'!F7</f>
        <v>3683</v>
      </c>
      <c r="G13" s="69">
        <f>F13-E13</f>
        <v>-371</v>
      </c>
      <c r="H13" s="70">
        <f t="shared" ref="H13:H25" si="0">F13/E13*100</f>
        <v>90.84854464726196</v>
      </c>
    </row>
    <row r="14" spans="1:8" ht="40.5" customHeight="1">
      <c r="A14" s="53" t="s">
        <v>131</v>
      </c>
      <c r="B14" s="252">
        <f>'1. Фін результат'!B8</f>
        <v>1010</v>
      </c>
      <c r="C14" s="69">
        <v>-10674</v>
      </c>
      <c r="D14" s="69">
        <f>'1. Фін результат'!D8</f>
        <v>-12704</v>
      </c>
      <c r="E14" s="69">
        <f>'1. Фін результат'!E8</f>
        <v>-3515</v>
      </c>
      <c r="F14" s="69">
        <f>'1. Фін результат'!F8</f>
        <v>-3208</v>
      </c>
      <c r="G14" s="69">
        <f t="shared" ref="G14:G25" si="1">F14-E14</f>
        <v>307</v>
      </c>
      <c r="H14" s="70">
        <f t="shared" si="0"/>
        <v>91.266002844950208</v>
      </c>
    </row>
    <row r="15" spans="1:8" ht="32.25" customHeight="1">
      <c r="A15" s="54" t="s">
        <v>188</v>
      </c>
      <c r="B15" s="252">
        <f>'1. Фін результат'!B17</f>
        <v>1020</v>
      </c>
      <c r="C15" s="175">
        <f>'1. Фін результат'!C17</f>
        <v>2084.6000000000004</v>
      </c>
      <c r="D15" s="175">
        <f>'1. Фін результат'!D17</f>
        <v>1878.7999999999993</v>
      </c>
      <c r="E15" s="175">
        <f>'1. Фін результат'!E17</f>
        <v>539</v>
      </c>
      <c r="F15" s="175">
        <f>'1. Фін результат'!F17</f>
        <v>475</v>
      </c>
      <c r="G15" s="175">
        <f t="shared" si="1"/>
        <v>-64</v>
      </c>
      <c r="H15" s="70">
        <f t="shared" si="0"/>
        <v>88.126159554730989</v>
      </c>
    </row>
    <row r="16" spans="1:8" ht="27.75" customHeight="1">
      <c r="A16" s="53" t="s">
        <v>108</v>
      </c>
      <c r="B16" s="252">
        <f>'1. Фін результат'!B21</f>
        <v>1040</v>
      </c>
      <c r="C16" s="69">
        <f>'1. Фін результат'!C21</f>
        <v>0</v>
      </c>
      <c r="D16" s="69">
        <f>'1. Фін результат'!D21</f>
        <v>0</v>
      </c>
      <c r="E16" s="69">
        <f>'1. Фін результат'!E21</f>
        <v>0</v>
      </c>
      <c r="F16" s="69">
        <f>'1. Фін результат'!F21</f>
        <v>0</v>
      </c>
      <c r="G16" s="69">
        <f t="shared" si="1"/>
        <v>0</v>
      </c>
      <c r="H16" s="70" t="e">
        <f t="shared" si="0"/>
        <v>#DIV/0!</v>
      </c>
    </row>
    <row r="17" spans="1:8" ht="25.5" customHeight="1">
      <c r="A17" s="53" t="s">
        <v>105</v>
      </c>
      <c r="B17" s="252">
        <f>'1. Фін результат'!B44</f>
        <v>1070</v>
      </c>
      <c r="C17" s="69">
        <f>'1. Фін результат'!C44</f>
        <v>-1966</v>
      </c>
      <c r="D17" s="69">
        <f>'1. Фін результат'!D44</f>
        <v>-1754</v>
      </c>
      <c r="E17" s="69">
        <f>'1. Фін результат'!E44</f>
        <v>-426</v>
      </c>
      <c r="F17" s="69">
        <f>'1. Фін результат'!F44</f>
        <v>-535</v>
      </c>
      <c r="G17" s="69">
        <f t="shared" si="1"/>
        <v>-109</v>
      </c>
      <c r="H17" s="70">
        <f t="shared" si="0"/>
        <v>125.5868544600939</v>
      </c>
    </row>
    <row r="18" spans="1:8" ht="26.25" customHeight="1">
      <c r="A18" s="53" t="s">
        <v>109</v>
      </c>
      <c r="B18" s="252">
        <f>'1. Фін результат'!B75</f>
        <v>1300</v>
      </c>
      <c r="C18" s="69">
        <f>'1. Фін результат'!C75</f>
        <v>0</v>
      </c>
      <c r="D18" s="69">
        <f>'1. Фін результат'!D75</f>
        <v>0</v>
      </c>
      <c r="E18" s="69">
        <f>'1. Фін результат'!E75</f>
        <v>0</v>
      </c>
      <c r="F18" s="69">
        <f>'1. Фін результат'!F75</f>
        <v>0</v>
      </c>
      <c r="G18" s="69">
        <f t="shared" si="1"/>
        <v>0</v>
      </c>
      <c r="H18" s="70" t="e">
        <f t="shared" si="0"/>
        <v>#DIV/0!</v>
      </c>
    </row>
    <row r="19" spans="1:8" ht="47.25" customHeight="1">
      <c r="A19" s="256" t="s">
        <v>2</v>
      </c>
      <c r="B19" s="252">
        <f>'1. Фін результат'!B58</f>
        <v>1100</v>
      </c>
      <c r="C19" s="175">
        <f>'1. Фін результат'!C58</f>
        <v>118.60000000000036</v>
      </c>
      <c r="D19" s="175">
        <f>'1. Фін результат'!D58</f>
        <v>124.79999999999927</v>
      </c>
      <c r="E19" s="175">
        <f>'1. Фін результат'!E58</f>
        <v>10</v>
      </c>
      <c r="F19" s="175">
        <f>'1. Фін результат'!F58</f>
        <v>-60</v>
      </c>
      <c r="G19" s="175">
        <f t="shared" si="1"/>
        <v>-70</v>
      </c>
      <c r="H19" s="70">
        <f t="shared" si="0"/>
        <v>-600</v>
      </c>
    </row>
    <row r="20" spans="1:8" ht="43.5" customHeight="1">
      <c r="A20" s="56" t="s">
        <v>110</v>
      </c>
      <c r="B20" s="252">
        <f>'1. Фін результат'!B76</f>
        <v>1310</v>
      </c>
      <c r="C20" s="69">
        <f>'1. Фін результат'!C76</f>
        <v>0</v>
      </c>
      <c r="D20" s="69">
        <f>'1. Фін результат'!D76</f>
        <v>0</v>
      </c>
      <c r="E20" s="69">
        <f>'1. Фін результат'!E76</f>
        <v>0</v>
      </c>
      <c r="F20" s="69">
        <f>'1. Фін результат'!F76</f>
        <v>0</v>
      </c>
      <c r="G20" s="69">
        <f t="shared" si="1"/>
        <v>0</v>
      </c>
      <c r="H20" s="70" t="e">
        <f t="shared" si="0"/>
        <v>#DIV/0!</v>
      </c>
    </row>
    <row r="21" spans="1:8" ht="30.75" customHeight="1">
      <c r="A21" s="53" t="s">
        <v>168</v>
      </c>
      <c r="B21" s="252">
        <f>'1. Фін результат'!B77</f>
        <v>1320</v>
      </c>
      <c r="C21" s="69">
        <f>'1. Фін результат'!C77</f>
        <v>0</v>
      </c>
      <c r="D21" s="69">
        <f>'1. Фін результат'!D77</f>
        <v>0</v>
      </c>
      <c r="E21" s="69">
        <f>'1. Фін результат'!E77</f>
        <v>0</v>
      </c>
      <c r="F21" s="69">
        <f>'1. Фін результат'!F77</f>
        <v>0</v>
      </c>
      <c r="G21" s="69">
        <f t="shared" si="1"/>
        <v>0</v>
      </c>
      <c r="H21" s="70" t="e">
        <f t="shared" si="0"/>
        <v>#DIV/0!</v>
      </c>
    </row>
    <row r="22" spans="1:8" ht="29.25" customHeight="1">
      <c r="A22" s="55" t="s">
        <v>82</v>
      </c>
      <c r="B22" s="252">
        <f>'1. Фін результат'!B67</f>
        <v>1170</v>
      </c>
      <c r="C22" s="175">
        <f>'1. Фін результат'!C67</f>
        <v>118.60000000000036</v>
      </c>
      <c r="D22" s="175">
        <f>'1. Фін результат'!D67</f>
        <v>124.79999999999927</v>
      </c>
      <c r="E22" s="175">
        <f>'1. Фін результат'!E67</f>
        <v>10</v>
      </c>
      <c r="F22" s="175">
        <f>'1. Фін результат'!F67</f>
        <v>-60</v>
      </c>
      <c r="G22" s="175">
        <f t="shared" si="1"/>
        <v>-70</v>
      </c>
      <c r="H22" s="70">
        <f t="shared" si="0"/>
        <v>-600</v>
      </c>
    </row>
    <row r="23" spans="1:8" ht="31.5" customHeight="1">
      <c r="A23" s="257" t="s">
        <v>106</v>
      </c>
      <c r="B23" s="252">
        <f>'1. Фін результат'!B68</f>
        <v>1180</v>
      </c>
      <c r="C23" s="69">
        <f>'1. Фін результат'!C68</f>
        <v>-21.4</v>
      </c>
      <c r="D23" s="69">
        <f>'1. Фін результат'!D68</f>
        <v>-22.5</v>
      </c>
      <c r="E23" s="69">
        <f>'1. Фін результат'!E68</f>
        <v>-2</v>
      </c>
      <c r="F23" s="69">
        <f>'1. Фін результат'!F68</f>
        <v>10</v>
      </c>
      <c r="G23" s="69">
        <f t="shared" si="1"/>
        <v>12</v>
      </c>
      <c r="H23" s="70">
        <f t="shared" si="0"/>
        <v>-500</v>
      </c>
    </row>
    <row r="24" spans="1:8" ht="30.75" customHeight="1">
      <c r="A24" s="256" t="s">
        <v>165</v>
      </c>
      <c r="B24" s="252">
        <f>'1. Фін результат'!B70</f>
        <v>1200</v>
      </c>
      <c r="C24" s="175">
        <f>'1. Фін результат'!C70</f>
        <v>97.200000000000358</v>
      </c>
      <c r="D24" s="175">
        <f>'1. Фін результат'!D70</f>
        <v>102</v>
      </c>
      <c r="E24" s="175">
        <f>'1. Фін результат'!E70</f>
        <v>8</v>
      </c>
      <c r="F24" s="175">
        <f>'1. Фін результат'!F70</f>
        <v>-50</v>
      </c>
      <c r="G24" s="175">
        <f t="shared" si="1"/>
        <v>-58</v>
      </c>
      <c r="H24" s="70">
        <f t="shared" si="0"/>
        <v>-625</v>
      </c>
    </row>
    <row r="25" spans="1:8" ht="30.75" customHeight="1">
      <c r="A25" s="56" t="s">
        <v>166</v>
      </c>
      <c r="B25" s="252">
        <v>5010</v>
      </c>
      <c r="C25" s="226">
        <f>' V. Коефіцієнти'!D8</f>
        <v>5.7146216708801436E-3</v>
      </c>
      <c r="D25" s="226">
        <f>' V. Коефіцієнти'!E8</f>
        <v>6.994541514661108E-3</v>
      </c>
      <c r="E25" s="226">
        <f>' V. Коефіцієнти'!F8</f>
        <v>1.9733596447952641E-3</v>
      </c>
      <c r="F25" s="226">
        <f>' V. Коефіцієнти'!G8</f>
        <v>-1.3575889220743959E-2</v>
      </c>
      <c r="G25" s="69">
        <f t="shared" si="1"/>
        <v>-1.5549248865539222E-2</v>
      </c>
      <c r="H25" s="70">
        <f t="shared" si="0"/>
        <v>-687.95818626120001</v>
      </c>
    </row>
    <row r="26" spans="1:8" ht="0.75" hidden="1" customHeight="1">
      <c r="A26" s="64"/>
      <c r="B26" s="260"/>
      <c r="C26" s="258"/>
      <c r="D26" s="258"/>
      <c r="E26" s="258"/>
      <c r="F26" s="408" t="s">
        <v>172</v>
      </c>
      <c r="G26" s="408"/>
      <c r="H26" s="409"/>
    </row>
    <row r="27" spans="1:8" ht="30" customHeight="1">
      <c r="A27" s="398" t="s">
        <v>119</v>
      </c>
      <c r="B27" s="399"/>
      <c r="C27" s="399"/>
      <c r="D27" s="399"/>
      <c r="E27" s="399"/>
      <c r="F27" s="399"/>
      <c r="G27" s="399"/>
      <c r="H27" s="400"/>
    </row>
    <row r="28" spans="1:8" ht="39.75" customHeight="1">
      <c r="A28" s="56" t="s">
        <v>189</v>
      </c>
      <c r="B28" s="252">
        <f>'ІІ. Розр. з бюджетом'!B16</f>
        <v>2100</v>
      </c>
      <c r="C28" s="69">
        <f>'ІІ. Розр. з бюджетом'!C16</f>
        <v>-15</v>
      </c>
      <c r="D28" s="69">
        <f>'ІІ. Розр. з бюджетом'!D16</f>
        <v>-15</v>
      </c>
      <c r="E28" s="69">
        <f>'ІІ. Розр. з бюджетом'!E16</f>
        <v>-2</v>
      </c>
      <c r="F28" s="69">
        <f>'ІІ. Розр. з бюджетом'!F16</f>
        <v>8</v>
      </c>
      <c r="G28" s="69">
        <f t="shared" ref="G28:G33" si="2">F28-E28</f>
        <v>10</v>
      </c>
      <c r="H28" s="70">
        <f t="shared" ref="H28:H33" si="3">F28/E28*100</f>
        <v>-400</v>
      </c>
    </row>
    <row r="29" spans="1:8" ht="31.5" customHeight="1">
      <c r="A29" s="31" t="s">
        <v>118</v>
      </c>
      <c r="B29" s="252">
        <f>'ІІ. Розр. з бюджетом'!B17</f>
        <v>2110</v>
      </c>
      <c r="C29" s="69">
        <f>'ІІ. Розр. з бюджетом'!C17</f>
        <v>-22</v>
      </c>
      <c r="D29" s="69">
        <f>'ІІ. Розр. з бюджетом'!D17</f>
        <v>-22</v>
      </c>
      <c r="E29" s="69">
        <f>'ІІ. Розр. з бюджетом'!E17</f>
        <v>-2</v>
      </c>
      <c r="F29" s="69">
        <f>'ІІ. Розр. з бюджетом'!F17</f>
        <v>11</v>
      </c>
      <c r="G29" s="69">
        <f t="shared" si="2"/>
        <v>13</v>
      </c>
      <c r="H29" s="70">
        <f t="shared" si="3"/>
        <v>-550</v>
      </c>
    </row>
    <row r="30" spans="1:8" ht="46.5" customHeight="1">
      <c r="A30" s="31" t="s">
        <v>269</v>
      </c>
      <c r="B30" s="252" t="s">
        <v>228</v>
      </c>
      <c r="C30" s="69">
        <f>SUM('ІІ. Розр. з бюджетом'!C18,'ІІ. Розр. з бюджетом'!C19)</f>
        <v>-123</v>
      </c>
      <c r="D30" s="69">
        <f>SUM('ІІ. Розр. з бюджетом'!D18,'ІІ. Розр. з бюджетом'!D19)</f>
        <v>-134</v>
      </c>
      <c r="E30" s="69">
        <f>SUM('ІІ. Розр. з бюджетом'!E18,'ІІ. Розр. з бюджетом'!E19)</f>
        <v>-35</v>
      </c>
      <c r="F30" s="69">
        <f>SUM('ІІ. Розр. з бюджетом'!F18,'ІІ. Розр. з бюджетом'!F19)</f>
        <v>-28</v>
      </c>
      <c r="G30" s="69">
        <f t="shared" si="2"/>
        <v>7</v>
      </c>
      <c r="H30" s="70">
        <f t="shared" si="3"/>
        <v>80</v>
      </c>
    </row>
    <row r="31" spans="1:8" ht="53.25" customHeight="1">
      <c r="A31" s="56" t="s">
        <v>256</v>
      </c>
      <c r="B31" s="252">
        <f>'ІІ. Розр. з бюджетом'!B20</f>
        <v>2140</v>
      </c>
      <c r="C31" s="69">
        <f>'ІІ. Розр. з бюджетом'!C20</f>
        <v>-315</v>
      </c>
      <c r="D31" s="69">
        <f>'ІІ. Розр. з бюджетом'!D20</f>
        <v>-229</v>
      </c>
      <c r="E31" s="69">
        <f>'ІІ. Розр. з бюджетом'!E20</f>
        <v>-72</v>
      </c>
      <c r="F31" s="69">
        <f>'ІІ. Розр. з бюджетом'!F20</f>
        <v>-73</v>
      </c>
      <c r="G31" s="69">
        <f t="shared" si="2"/>
        <v>-1</v>
      </c>
      <c r="H31" s="70">
        <f t="shared" si="3"/>
        <v>101.38888888888889</v>
      </c>
    </row>
    <row r="32" spans="1:8" ht="39" customHeight="1">
      <c r="A32" s="56" t="s">
        <v>74</v>
      </c>
      <c r="B32" s="252">
        <f>'ІІ. Розр. з бюджетом'!B30</f>
        <v>2150</v>
      </c>
      <c r="C32" s="69">
        <f>'ІІ. Розр. з бюджетом'!C30</f>
        <v>-282</v>
      </c>
      <c r="D32" s="69">
        <f>'ІІ. Розр. з бюджетом'!D30</f>
        <v>-253</v>
      </c>
      <c r="E32" s="69">
        <f>'ІІ. Розр. з бюджетом'!E30</f>
        <v>-76</v>
      </c>
      <c r="F32" s="69">
        <f>'ІІ. Розр. з бюджетом'!F30</f>
        <v>-80</v>
      </c>
      <c r="G32" s="69">
        <f t="shared" si="2"/>
        <v>-4</v>
      </c>
      <c r="H32" s="70">
        <f t="shared" si="3"/>
        <v>105.26315789473684</v>
      </c>
    </row>
    <row r="33" spans="1:8" ht="30" customHeight="1">
      <c r="A33" s="55" t="s">
        <v>190</v>
      </c>
      <c r="B33" s="252">
        <f>'ІІ. Розр. з бюджетом'!B31</f>
        <v>2200</v>
      </c>
      <c r="C33" s="175">
        <f>'ІІ. Розр. з бюджетом'!C31</f>
        <v>-757</v>
      </c>
      <c r="D33" s="175">
        <f>'ІІ. Розр. з бюджетом'!D31</f>
        <v>-653</v>
      </c>
      <c r="E33" s="175">
        <f>'ІІ. Розр. з бюджетом'!E31</f>
        <v>-187</v>
      </c>
      <c r="F33" s="175">
        <f>'ІІ. Розр. з бюджетом'!F31</f>
        <v>-162</v>
      </c>
      <c r="G33" s="175">
        <f t="shared" si="2"/>
        <v>25</v>
      </c>
      <c r="H33" s="70">
        <f t="shared" si="3"/>
        <v>86.631016042780757</v>
      </c>
    </row>
    <row r="34" spans="1:8" ht="33" customHeight="1">
      <c r="A34" s="398" t="s">
        <v>117</v>
      </c>
      <c r="B34" s="399"/>
      <c r="C34" s="399"/>
      <c r="D34" s="399"/>
      <c r="E34" s="399"/>
      <c r="F34" s="399"/>
      <c r="G34" s="399"/>
      <c r="H34" s="400"/>
    </row>
    <row r="35" spans="1:8" ht="33.75" customHeight="1">
      <c r="A35" s="257" t="s">
        <v>111</v>
      </c>
      <c r="B35" s="259">
        <v>3600</v>
      </c>
      <c r="C35" s="69">
        <f>'ІІІ. Рух грош. коштів'!C70</f>
        <v>218.3</v>
      </c>
      <c r="D35" s="69">
        <f>'ІІІ. Рух грош. коштів'!D70</f>
        <v>278.5</v>
      </c>
      <c r="E35" s="69">
        <f>'ІІІ. Рух грош. коштів'!E70</f>
        <v>180</v>
      </c>
      <c r="F35" s="69">
        <f>'ІІІ. Рух грош. коштів'!F70</f>
        <v>403.6</v>
      </c>
      <c r="G35" s="69">
        <f>'[36]ІІІ. Рух грош. коштів'!F60</f>
        <v>0</v>
      </c>
      <c r="H35" s="70">
        <f>F35/E35*100</f>
        <v>224.22222222222223</v>
      </c>
    </row>
    <row r="36" spans="1:8" ht="27.75" customHeight="1">
      <c r="A36" s="257" t="s">
        <v>376</v>
      </c>
      <c r="B36" s="259">
        <v>3620</v>
      </c>
      <c r="C36" s="69">
        <f>'ІІІ. Рух грош. коштів'!C72</f>
        <v>278.50000000000074</v>
      </c>
      <c r="D36" s="69">
        <f>'ІІІ. Рух грош. коштів'!D72</f>
        <v>299.7</v>
      </c>
      <c r="E36" s="69">
        <f>'ІІІ. Рух грош. коштів'!E72</f>
        <v>184</v>
      </c>
      <c r="F36" s="69">
        <f>'ІІІ. Рух грош. коштів'!F72</f>
        <v>299.69999999999993</v>
      </c>
      <c r="G36" s="69">
        <f>'[36]ІІІ. Рух грош. коштів'!F62</f>
        <v>0</v>
      </c>
      <c r="H36" s="70">
        <f>F36/E36*100</f>
        <v>162.88043478260866</v>
      </c>
    </row>
    <row r="37" spans="1:8" ht="30.75" customHeight="1">
      <c r="A37" s="256" t="s">
        <v>30</v>
      </c>
      <c r="B37" s="259">
        <v>3630</v>
      </c>
      <c r="C37" s="175">
        <f>'ІІІ. Рух грош. коштів'!C73</f>
        <v>60.200000000000728</v>
      </c>
      <c r="D37" s="175">
        <f>'ІІІ. Рух грош. коштів'!D73</f>
        <v>21.2</v>
      </c>
      <c r="E37" s="175">
        <f>'ІІІ. Рух грош. коштів'!E73</f>
        <v>4</v>
      </c>
      <c r="F37" s="175">
        <f>'ІІІ. Рух грош. коштів'!F73</f>
        <v>-103.90000000000009</v>
      </c>
      <c r="G37" s="175">
        <f>'[36]ІІІ. Рух грош. коштів'!F63</f>
        <v>0</v>
      </c>
      <c r="H37" s="70">
        <f>F37/E37*100</f>
        <v>-2597.5000000000023</v>
      </c>
    </row>
    <row r="38" spans="1:8" ht="33" customHeight="1">
      <c r="A38" s="395" t="s">
        <v>156</v>
      </c>
      <c r="B38" s="396"/>
      <c r="C38" s="396"/>
      <c r="D38" s="396"/>
      <c r="E38" s="396"/>
      <c r="F38" s="396"/>
      <c r="G38" s="396"/>
      <c r="H38" s="396"/>
    </row>
    <row r="39" spans="1:8" ht="27.75" customHeight="1">
      <c r="A39" s="56" t="s">
        <v>155</v>
      </c>
      <c r="B39" s="259">
        <f>'IV. Кап. інвестиції'!B8</f>
        <v>4000</v>
      </c>
      <c r="C39" s="69">
        <f>'IV. Кап. інвестиції'!C8</f>
        <v>0</v>
      </c>
      <c r="D39" s="69">
        <f>'IV. Кап. інвестиції'!D8</f>
        <v>3.3</v>
      </c>
      <c r="E39" s="69">
        <f>'IV. Кап. інвестиції'!E8</f>
        <v>0</v>
      </c>
      <c r="F39" s="69">
        <f>'IV. Кап. інвестиції'!F8</f>
        <v>3.3</v>
      </c>
      <c r="G39" s="69">
        <f>F39-E39</f>
        <v>3.3</v>
      </c>
      <c r="H39" s="70" t="e">
        <f>F39/E39*100</f>
        <v>#DIV/0!</v>
      </c>
    </row>
    <row r="40" spans="1:8" ht="27" customHeight="1">
      <c r="A40" s="397" t="s">
        <v>159</v>
      </c>
      <c r="B40" s="397"/>
      <c r="C40" s="397"/>
      <c r="D40" s="397"/>
      <c r="E40" s="397"/>
      <c r="F40" s="397"/>
      <c r="G40" s="397"/>
      <c r="H40" s="397"/>
    </row>
    <row r="41" spans="1:8" ht="26.25" customHeight="1">
      <c r="A41" s="56" t="s">
        <v>129</v>
      </c>
      <c r="B41" s="259">
        <v>5000</v>
      </c>
      <c r="C41" s="226">
        <f>' V. Коефіцієнти'!D7</f>
        <v>3.3321906067878077E-2</v>
      </c>
      <c r="D41" s="226">
        <f>' V. Коефіцієнти'!E7</f>
        <v>3.5802035802035802E-2</v>
      </c>
      <c r="E41" s="226">
        <f>' V. Коефіцієнти'!F7</f>
        <v>2.9553010712966383E-3</v>
      </c>
      <c r="F41" s="226">
        <f>' V. Коефіцієнти'!G7</f>
        <v>-1.755001755001755E-2</v>
      </c>
      <c r="G41" s="69">
        <f>F41-E41</f>
        <v>-2.0505318621314189E-2</v>
      </c>
      <c r="H41" s="70">
        <f>F41/E41*100</f>
        <v>-593.84871884871893</v>
      </c>
    </row>
    <row r="42" spans="1:8" ht="25.5" customHeight="1">
      <c r="A42" s="56" t="s">
        <v>167</v>
      </c>
      <c r="B42" s="259">
        <v>5100</v>
      </c>
      <c r="C42" s="226">
        <f>' V. Коефіцієнти'!D10</f>
        <v>11.308016877637131</v>
      </c>
      <c r="D42" s="226">
        <f>' V. Коефіцієнти'!E10</f>
        <v>34.175308641975306</v>
      </c>
      <c r="E42" s="226">
        <f>' V. Коефіцієнти'!F10</f>
        <v>36.597222222222221</v>
      </c>
      <c r="F42" s="226">
        <f>' V. Коефіцієнти'!G10</f>
        <v>34.175308641975306</v>
      </c>
      <c r="G42" s="69">
        <f t="shared" ref="G42:G43" si="4">F42-E42</f>
        <v>-2.4219135802469154</v>
      </c>
      <c r="H42" s="70">
        <f>F42/E42*100</f>
        <v>93.382247522664969</v>
      </c>
    </row>
    <row r="43" spans="1:8" ht="26.25" customHeight="1">
      <c r="A43" s="176" t="s">
        <v>375</v>
      </c>
      <c r="B43" s="261">
        <v>5120</v>
      </c>
      <c r="C43" s="226">
        <f>' V. Коефіцієнти'!D12</f>
        <v>0</v>
      </c>
      <c r="D43" s="226">
        <f>' V. Коефіцієнти'!E12</f>
        <v>0</v>
      </c>
      <c r="E43" s="226">
        <f>' V. Коефіцієнти'!F12</f>
        <v>0</v>
      </c>
      <c r="F43" s="226">
        <f>' V. Коефіцієнти'!G12</f>
        <v>0</v>
      </c>
      <c r="G43" s="69">
        <f t="shared" si="4"/>
        <v>0</v>
      </c>
      <c r="H43" s="70" t="e">
        <f>F43/E43*100</f>
        <v>#DIV/0!</v>
      </c>
    </row>
    <row r="44" spans="1:8" ht="31.5" customHeight="1">
      <c r="A44" s="398" t="s">
        <v>158</v>
      </c>
      <c r="B44" s="399"/>
      <c r="C44" s="399"/>
      <c r="D44" s="399"/>
      <c r="E44" s="399"/>
      <c r="F44" s="399"/>
      <c r="G44" s="399"/>
      <c r="H44" s="400"/>
    </row>
    <row r="45" spans="1:8" ht="31.5" customHeight="1">
      <c r="A45" s="56" t="s">
        <v>112</v>
      </c>
      <c r="B45" s="259">
        <v>6000</v>
      </c>
      <c r="C45" s="266">
        <v>1644</v>
      </c>
      <c r="D45" s="266">
        <v>1628</v>
      </c>
      <c r="E45" s="266">
        <v>1618</v>
      </c>
      <c r="F45" s="266">
        <v>1628</v>
      </c>
      <c r="G45" s="69">
        <f t="shared" ref="G45:G54" si="5">F45-E45</f>
        <v>10</v>
      </c>
      <c r="H45" s="70">
        <f>F45/E45*100</f>
        <v>100.61804697156984</v>
      </c>
    </row>
    <row r="46" spans="1:8" ht="26.25" customHeight="1">
      <c r="A46" s="56" t="s">
        <v>113</v>
      </c>
      <c r="B46" s="259">
        <v>6010</v>
      </c>
      <c r="C46" s="266">
        <v>1273</v>
      </c>
      <c r="D46" s="266">
        <v>1221</v>
      </c>
      <c r="E46" s="266">
        <v>1089</v>
      </c>
      <c r="F46" s="266">
        <v>1221</v>
      </c>
      <c r="G46" s="69">
        <f t="shared" si="5"/>
        <v>132</v>
      </c>
      <c r="H46" s="70">
        <f t="shared" ref="H46:H54" si="6">F46/E46*100</f>
        <v>112.12121212121211</v>
      </c>
    </row>
    <row r="47" spans="1:8" ht="20.25" customHeight="1">
      <c r="A47" s="75" t="s">
        <v>193</v>
      </c>
      <c r="B47" s="259">
        <v>6020</v>
      </c>
      <c r="C47" s="267">
        <v>279</v>
      </c>
      <c r="D47" s="267">
        <v>299.7</v>
      </c>
      <c r="E47" s="267">
        <v>397</v>
      </c>
      <c r="F47" s="267">
        <v>299.7</v>
      </c>
      <c r="G47" s="81">
        <f t="shared" si="5"/>
        <v>-97.300000000000011</v>
      </c>
      <c r="H47" s="70">
        <f t="shared" si="6"/>
        <v>75.491183879093199</v>
      </c>
    </row>
    <row r="48" spans="1:8" ht="27.75" customHeight="1">
      <c r="A48" s="55" t="s">
        <v>191</v>
      </c>
      <c r="B48" s="259">
        <v>6030</v>
      </c>
      <c r="C48" s="268">
        <f t="shared" ref="C48:F48" si="7">C45+C46</f>
        <v>2917</v>
      </c>
      <c r="D48" s="268">
        <f t="shared" si="7"/>
        <v>2849</v>
      </c>
      <c r="E48" s="268">
        <f t="shared" si="7"/>
        <v>2707</v>
      </c>
      <c r="F48" s="268">
        <f t="shared" si="7"/>
        <v>2849</v>
      </c>
      <c r="G48" s="175">
        <f t="shared" si="5"/>
        <v>142</v>
      </c>
      <c r="H48" s="70">
        <f t="shared" si="6"/>
        <v>105.24565940155153</v>
      </c>
    </row>
    <row r="49" spans="1:8" ht="24.75" customHeight="1">
      <c r="A49" s="56" t="s">
        <v>127</v>
      </c>
      <c r="B49" s="259">
        <v>6040</v>
      </c>
      <c r="C49" s="266"/>
      <c r="D49" s="266"/>
      <c r="E49" s="266"/>
      <c r="F49" s="266"/>
      <c r="G49" s="69">
        <f t="shared" si="5"/>
        <v>0</v>
      </c>
      <c r="H49" s="70" t="e">
        <f t="shared" si="6"/>
        <v>#DIV/0!</v>
      </c>
    </row>
    <row r="50" spans="1:8" ht="28.5" customHeight="1">
      <c r="A50" s="56" t="s">
        <v>128</v>
      </c>
      <c r="B50" s="259">
        <v>6050</v>
      </c>
      <c r="C50" s="266">
        <v>237</v>
      </c>
      <c r="D50" s="266">
        <v>81</v>
      </c>
      <c r="E50" s="266">
        <v>72</v>
      </c>
      <c r="F50" s="266">
        <v>81</v>
      </c>
      <c r="G50" s="69">
        <f t="shared" si="5"/>
        <v>9</v>
      </c>
      <c r="H50" s="70">
        <f t="shared" si="6"/>
        <v>112.5</v>
      </c>
    </row>
    <row r="51" spans="1:8" ht="29.25" customHeight="1">
      <c r="A51" s="55" t="s">
        <v>192</v>
      </c>
      <c r="B51" s="259">
        <v>6060</v>
      </c>
      <c r="C51" s="269">
        <f>SUM(C49:C50)</f>
        <v>237</v>
      </c>
      <c r="D51" s="269">
        <f>SUM(D49:D50)</f>
        <v>81</v>
      </c>
      <c r="E51" s="269">
        <f>SUM(E49:E50)</f>
        <v>72</v>
      </c>
      <c r="F51" s="269">
        <f>SUM(F49:F50)</f>
        <v>81</v>
      </c>
      <c r="G51" s="175">
        <f t="shared" si="5"/>
        <v>9</v>
      </c>
      <c r="H51" s="70">
        <f t="shared" si="6"/>
        <v>112.5</v>
      </c>
    </row>
    <row r="52" spans="1:8" ht="27" customHeight="1">
      <c r="A52" s="56" t="s">
        <v>194</v>
      </c>
      <c r="B52" s="259">
        <v>6070</v>
      </c>
      <c r="C52" s="266"/>
      <c r="D52" s="266"/>
      <c r="E52" s="266"/>
      <c r="F52" s="266"/>
      <c r="G52" s="69">
        <f t="shared" si="5"/>
        <v>0</v>
      </c>
      <c r="H52" s="70" t="e">
        <f t="shared" si="6"/>
        <v>#DIV/0!</v>
      </c>
    </row>
    <row r="53" spans="1:8" ht="24.75" customHeight="1">
      <c r="A53" s="56" t="s">
        <v>195</v>
      </c>
      <c r="B53" s="259">
        <v>6080</v>
      </c>
      <c r="C53" s="266"/>
      <c r="D53" s="266"/>
      <c r="E53" s="266"/>
      <c r="F53" s="266"/>
      <c r="G53" s="69">
        <f t="shared" si="5"/>
        <v>0</v>
      </c>
      <c r="H53" s="70" t="e">
        <f t="shared" si="6"/>
        <v>#DIV/0!</v>
      </c>
    </row>
    <row r="54" spans="1:8" ht="32.25" customHeight="1">
      <c r="A54" s="55" t="s">
        <v>114</v>
      </c>
      <c r="B54" s="261">
        <v>6090</v>
      </c>
      <c r="C54" s="268">
        <v>2680</v>
      </c>
      <c r="D54" s="268">
        <v>2768.2</v>
      </c>
      <c r="E54" s="268">
        <v>2635</v>
      </c>
      <c r="F54" s="268">
        <v>2768.2</v>
      </c>
      <c r="G54" s="175">
        <f t="shared" si="5"/>
        <v>133.19999999999982</v>
      </c>
      <c r="H54" s="70">
        <f t="shared" si="6"/>
        <v>105.0550284629981</v>
      </c>
    </row>
    <row r="55" spans="1:8" ht="18.75">
      <c r="A55" s="254"/>
      <c r="B55" s="255"/>
      <c r="C55" s="255"/>
      <c r="D55" s="255"/>
      <c r="E55" s="255"/>
      <c r="F55" s="255"/>
      <c r="G55" s="255"/>
      <c r="H55" s="255"/>
    </row>
    <row r="56" spans="1:8" ht="36.75" customHeight="1">
      <c r="A56" s="76" t="s">
        <v>468</v>
      </c>
      <c r="B56" s="394" t="s">
        <v>270</v>
      </c>
      <c r="C56" s="394"/>
      <c r="D56" s="253"/>
      <c r="E56" s="78"/>
      <c r="F56" s="401" t="s">
        <v>467</v>
      </c>
      <c r="G56" s="401"/>
      <c r="H56" s="401"/>
    </row>
    <row r="57" spans="1:8" ht="15">
      <c r="A57" s="235" t="s">
        <v>69</v>
      </c>
      <c r="B57" s="80"/>
      <c r="C57" s="235" t="s">
        <v>70</v>
      </c>
      <c r="D57" s="235"/>
      <c r="E57" s="80"/>
      <c r="F57" s="393" t="s">
        <v>182</v>
      </c>
      <c r="G57" s="393"/>
      <c r="H57" s="393"/>
    </row>
  </sheetData>
  <mergeCells count="20">
    <mergeCell ref="A1:B1"/>
    <mergeCell ref="A2:H2"/>
    <mergeCell ref="A3:H3"/>
    <mergeCell ref="A4:H4"/>
    <mergeCell ref="A12:H12"/>
    <mergeCell ref="A27:H27"/>
    <mergeCell ref="A34:H34"/>
    <mergeCell ref="A5:H5"/>
    <mergeCell ref="A7:H7"/>
    <mergeCell ref="A9:A10"/>
    <mergeCell ref="B9:B10"/>
    <mergeCell ref="E9:H9"/>
    <mergeCell ref="C9:D9"/>
    <mergeCell ref="F26:H26"/>
    <mergeCell ref="F57:H57"/>
    <mergeCell ref="B56:C56"/>
    <mergeCell ref="A38:H38"/>
    <mergeCell ref="A40:H40"/>
    <mergeCell ref="A44:H44"/>
    <mergeCell ref="F56:H56"/>
  </mergeCells>
  <phoneticPr fontId="3" type="noConversion"/>
  <pageMargins left="0.19685039370078741" right="0" top="0" bottom="0" header="0.51181102362204722" footer="0.51181102362204722"/>
  <pageSetup paperSize="9" scale="68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F21"/>
  <sheetViews>
    <sheetView topLeftCell="A3" zoomScaleNormal="100" workbookViewId="0">
      <selection activeCell="K10" sqref="K10"/>
    </sheetView>
  </sheetViews>
  <sheetFormatPr defaultRowHeight="12.75"/>
  <cols>
    <col min="1" max="1" width="36.42578125" customWidth="1"/>
    <col min="2" max="2" width="10.5703125" customWidth="1"/>
    <col min="3" max="3" width="11.7109375" customWidth="1"/>
    <col min="4" max="5" width="11.140625" customWidth="1"/>
    <col min="6" max="6" width="18.42578125" customWidth="1"/>
  </cols>
  <sheetData>
    <row r="1" spans="1:6" ht="45" customHeight="1">
      <c r="A1" s="180"/>
      <c r="B1" s="180"/>
      <c r="C1" s="180"/>
      <c r="D1" s="180"/>
      <c r="E1" s="180"/>
      <c r="F1" s="238"/>
    </row>
    <row r="2" spans="1:6" ht="48" customHeight="1">
      <c r="A2" s="667" t="s">
        <v>482</v>
      </c>
      <c r="B2" s="667"/>
      <c r="C2" s="667"/>
      <c r="D2" s="667"/>
      <c r="E2" s="667"/>
      <c r="F2" s="667"/>
    </row>
    <row r="3" spans="1:6" ht="23.25" customHeight="1">
      <c r="A3" s="180"/>
      <c r="B3" s="180"/>
      <c r="C3" s="180"/>
      <c r="D3" s="180"/>
      <c r="E3" s="180"/>
      <c r="F3" s="180" t="s">
        <v>295</v>
      </c>
    </row>
    <row r="4" spans="1:6" ht="18.75">
      <c r="A4" s="668" t="s">
        <v>296</v>
      </c>
      <c r="B4" s="670"/>
      <c r="C4" s="670"/>
      <c r="D4" s="670"/>
      <c r="E4" s="670"/>
      <c r="F4" s="670"/>
    </row>
    <row r="5" spans="1:6" ht="58.5" customHeight="1">
      <c r="A5" s="669"/>
      <c r="B5" s="232">
        <v>2019</v>
      </c>
      <c r="C5" s="232">
        <v>2020</v>
      </c>
      <c r="D5" s="232">
        <v>2021</v>
      </c>
      <c r="E5" s="232" t="s">
        <v>537</v>
      </c>
      <c r="F5" s="232" t="s">
        <v>536</v>
      </c>
    </row>
    <row r="6" spans="1:6" ht="24" customHeight="1">
      <c r="A6" s="182" t="s">
        <v>297</v>
      </c>
      <c r="B6" s="181">
        <v>13241</v>
      </c>
      <c r="C6" s="181">
        <v>19065</v>
      </c>
      <c r="D6" s="181">
        <v>17009</v>
      </c>
      <c r="E6" s="181">
        <v>14583</v>
      </c>
      <c r="F6" s="181">
        <v>16356</v>
      </c>
    </row>
    <row r="7" spans="1:6" ht="27" customHeight="1">
      <c r="A7" s="182" t="s">
        <v>204</v>
      </c>
      <c r="B7" s="181">
        <v>13105.4</v>
      </c>
      <c r="C7" s="181">
        <v>18882.099999999999</v>
      </c>
      <c r="D7" s="181">
        <v>16912</v>
      </c>
      <c r="E7" s="181">
        <v>14481</v>
      </c>
      <c r="F7" s="181">
        <v>16349</v>
      </c>
    </row>
    <row r="8" spans="1:6" ht="29.25" customHeight="1">
      <c r="A8" s="182" t="s">
        <v>298</v>
      </c>
      <c r="B8" s="181">
        <f t="shared" ref="B8:D8" si="0">B6-B7</f>
        <v>135.60000000000036</v>
      </c>
      <c r="C8" s="181">
        <f t="shared" si="0"/>
        <v>182.90000000000146</v>
      </c>
      <c r="D8" s="181">
        <f t="shared" si="0"/>
        <v>97</v>
      </c>
      <c r="E8" s="181">
        <v>102</v>
      </c>
      <c r="F8" s="181">
        <v>7</v>
      </c>
    </row>
    <row r="9" spans="1:6" ht="32.25" customHeight="1">
      <c r="A9" s="182" t="s">
        <v>299</v>
      </c>
      <c r="B9" s="181"/>
      <c r="C9" s="181"/>
      <c r="D9" s="181"/>
      <c r="E9" s="181"/>
      <c r="F9" s="181"/>
    </row>
    <row r="10" spans="1:6" ht="47.25" customHeight="1">
      <c r="A10" s="182" t="s">
        <v>300</v>
      </c>
      <c r="B10" s="181">
        <v>115.2</v>
      </c>
      <c r="C10" s="181">
        <v>270.7</v>
      </c>
      <c r="D10" s="181">
        <v>353</v>
      </c>
      <c r="E10" s="181">
        <v>441</v>
      </c>
      <c r="F10" s="210">
        <v>489</v>
      </c>
    </row>
    <row r="11" spans="1:6" ht="46.5" customHeight="1">
      <c r="A11" s="182" t="s">
        <v>340</v>
      </c>
      <c r="B11" s="181">
        <v>21</v>
      </c>
      <c r="C11" s="181">
        <v>26.7</v>
      </c>
      <c r="D11" s="181">
        <v>26.7</v>
      </c>
      <c r="E11" s="181">
        <v>58.5</v>
      </c>
      <c r="F11" s="183">
        <v>41</v>
      </c>
    </row>
    <row r="12" spans="1:6" ht="43.5" customHeight="1">
      <c r="A12" s="182" t="s">
        <v>341</v>
      </c>
      <c r="B12" s="181">
        <v>208.7</v>
      </c>
      <c r="C12" s="181">
        <v>280.2</v>
      </c>
      <c r="D12" s="181">
        <v>236.5</v>
      </c>
      <c r="E12" s="181">
        <v>22.7</v>
      </c>
      <c r="F12" s="183">
        <v>12</v>
      </c>
    </row>
    <row r="13" spans="1:6" ht="41.25" customHeight="1">
      <c r="A13" s="184" t="s">
        <v>342</v>
      </c>
      <c r="B13" s="186">
        <v>13</v>
      </c>
      <c r="C13" s="186">
        <v>13</v>
      </c>
      <c r="D13" s="186">
        <v>11</v>
      </c>
      <c r="E13" s="186">
        <v>10</v>
      </c>
      <c r="F13" s="186">
        <v>10</v>
      </c>
    </row>
    <row r="14" spans="1:6" ht="33.75" customHeight="1">
      <c r="A14" s="185" t="s">
        <v>437</v>
      </c>
      <c r="B14" s="186">
        <v>13</v>
      </c>
      <c r="C14" s="186">
        <v>13</v>
      </c>
      <c r="D14" s="186">
        <v>11</v>
      </c>
      <c r="E14" s="186">
        <v>10</v>
      </c>
      <c r="F14" s="186">
        <v>10</v>
      </c>
    </row>
    <row r="15" spans="1:6" ht="51" customHeight="1">
      <c r="A15" s="184" t="s">
        <v>343</v>
      </c>
      <c r="B15" s="186">
        <v>13</v>
      </c>
      <c r="C15" s="186">
        <v>13</v>
      </c>
      <c r="D15" s="186">
        <v>11</v>
      </c>
      <c r="E15" s="186">
        <v>10</v>
      </c>
      <c r="F15" s="186">
        <v>10</v>
      </c>
    </row>
    <row r="16" spans="1:6" ht="35.25" customHeight="1">
      <c r="A16" s="666"/>
      <c r="B16" s="666"/>
      <c r="C16" s="666"/>
      <c r="D16" s="666"/>
      <c r="E16" s="666"/>
      <c r="F16" s="666"/>
    </row>
    <row r="18" spans="1:3" ht="18.75">
      <c r="A18" s="207" t="s">
        <v>304</v>
      </c>
      <c r="C18" t="s">
        <v>467</v>
      </c>
    </row>
    <row r="19" spans="1:3" ht="18.75">
      <c r="A19" s="208"/>
    </row>
    <row r="20" spans="1:3" ht="18.75">
      <c r="A20" s="209" t="s">
        <v>305</v>
      </c>
      <c r="C20" t="s">
        <v>474</v>
      </c>
    </row>
    <row r="21" spans="1:3">
      <c r="A21" s="206"/>
    </row>
  </sheetData>
  <mergeCells count="4">
    <mergeCell ref="A16:F16"/>
    <mergeCell ref="A2:F2"/>
    <mergeCell ref="A4:A5"/>
    <mergeCell ref="B4:F4"/>
  </mergeCells>
  <phoneticPr fontId="3" type="noConversion"/>
  <pageMargins left="0.59055118110236227" right="0" top="0" bottom="0.19685039370078741" header="0.51181102362204722" footer="0.51181102362204722"/>
  <pageSetup paperSize="9" scale="9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24"/>
  <sheetViews>
    <sheetView view="pageBreakPreview" topLeftCell="E1" zoomScale="60" zoomScaleNormal="100" workbookViewId="0">
      <selection activeCell="I5" sqref="I5"/>
    </sheetView>
  </sheetViews>
  <sheetFormatPr defaultRowHeight="12.75"/>
  <cols>
    <col min="1" max="1" width="3.28515625" customWidth="1"/>
    <col min="2" max="2" width="16.28515625" customWidth="1"/>
    <col min="3" max="3" width="23.140625" customWidth="1"/>
    <col min="4" max="4" width="13.28515625" customWidth="1"/>
    <col min="5" max="6" width="12.28515625" customWidth="1"/>
    <col min="7" max="7" width="11.7109375" customWidth="1"/>
    <col min="8" max="8" width="12.28515625" customWidth="1"/>
    <col min="9" max="9" width="12.5703125" customWidth="1"/>
    <col min="10" max="10" width="11" customWidth="1"/>
    <col min="13" max="13" width="13.140625" customWidth="1"/>
    <col min="14" max="14" width="11.5703125" customWidth="1"/>
    <col min="15" max="15" width="11.7109375" customWidth="1"/>
  </cols>
  <sheetData>
    <row r="1" spans="1:15" ht="49.5" customHeight="1">
      <c r="A1" s="146"/>
      <c r="B1" s="150"/>
      <c r="C1" s="150"/>
      <c r="D1" s="150"/>
      <c r="E1" s="151"/>
      <c r="F1" s="151"/>
      <c r="G1" s="151"/>
      <c r="H1" s="151"/>
      <c r="I1" s="684" t="s">
        <v>371</v>
      </c>
      <c r="J1" s="684"/>
      <c r="K1" s="684"/>
      <c r="L1" s="684"/>
      <c r="M1" s="684"/>
    </row>
    <row r="2" spans="1:15" ht="55.5" customHeight="1">
      <c r="A2" s="685" t="s">
        <v>475</v>
      </c>
      <c r="B2" s="685"/>
      <c r="C2" s="685"/>
      <c r="D2" s="685"/>
      <c r="E2" s="685"/>
      <c r="F2" s="685"/>
      <c r="G2" s="685"/>
      <c r="H2" s="685"/>
      <c r="I2" s="685"/>
      <c r="J2" s="685"/>
      <c r="K2" s="685"/>
      <c r="L2" s="685"/>
      <c r="M2" s="685"/>
    </row>
    <row r="3" spans="1:15" ht="23.25" customHeight="1">
      <c r="A3" s="146"/>
      <c r="B3" s="686" t="s">
        <v>477</v>
      </c>
      <c r="C3" s="686"/>
      <c r="D3" s="686"/>
      <c r="E3" s="686"/>
      <c r="F3" s="686"/>
      <c r="G3" s="686"/>
      <c r="H3" s="686"/>
      <c r="I3" s="686"/>
      <c r="J3" s="686"/>
      <c r="K3" s="686"/>
      <c r="L3" s="686"/>
      <c r="M3" s="146"/>
    </row>
    <row r="4" spans="1:15" ht="22.5" customHeight="1">
      <c r="A4" s="146"/>
      <c r="B4" s="683" t="s">
        <v>478</v>
      </c>
      <c r="C4" s="683"/>
      <c r="D4" s="683"/>
      <c r="E4" s="683"/>
      <c r="F4" s="683"/>
      <c r="G4" s="683"/>
      <c r="H4" s="683"/>
      <c r="I4" s="152"/>
      <c r="J4" s="152"/>
      <c r="K4" s="152"/>
      <c r="L4" s="152"/>
      <c r="M4" s="146"/>
    </row>
    <row r="5" spans="1:15" ht="15">
      <c r="A5" s="146"/>
      <c r="B5" s="683" t="s">
        <v>479</v>
      </c>
      <c r="C5" s="683"/>
      <c r="D5" s="683"/>
      <c r="E5" s="683"/>
      <c r="F5" s="683"/>
      <c r="G5" s="683"/>
      <c r="H5" s="683"/>
      <c r="I5" s="152"/>
      <c r="J5" s="152"/>
      <c r="K5" s="152"/>
      <c r="L5" s="152"/>
      <c r="M5" s="146"/>
    </row>
    <row r="6" spans="1:15" ht="6.75" customHeight="1">
      <c r="A6" s="146"/>
      <c r="B6" s="152"/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46"/>
    </row>
    <row r="7" spans="1:15" ht="24" customHeight="1">
      <c r="A7" s="679" t="s">
        <v>315</v>
      </c>
      <c r="B7" s="680"/>
      <c r="C7" s="680"/>
      <c r="D7" s="680"/>
      <c r="E7" s="153"/>
      <c r="F7" s="153"/>
      <c r="G7" s="153"/>
      <c r="H7" s="153"/>
      <c r="I7" s="153"/>
      <c r="J7" s="153"/>
      <c r="K7" s="153"/>
      <c r="L7" s="154"/>
      <c r="M7" s="154"/>
      <c r="O7" s="154" t="s">
        <v>295</v>
      </c>
    </row>
    <row r="8" spans="1:15" ht="28.5" customHeight="1">
      <c r="A8" s="681" t="s">
        <v>316</v>
      </c>
      <c r="B8" s="678" t="s">
        <v>317</v>
      </c>
      <c r="C8" s="678" t="s">
        <v>318</v>
      </c>
      <c r="D8" s="678" t="s">
        <v>319</v>
      </c>
      <c r="E8" s="678" t="s">
        <v>320</v>
      </c>
      <c r="F8" s="678"/>
      <c r="G8" s="678" t="s">
        <v>321</v>
      </c>
      <c r="H8" s="678"/>
      <c r="I8" s="678" t="s">
        <v>322</v>
      </c>
      <c r="J8" s="678"/>
      <c r="K8" s="678" t="s">
        <v>323</v>
      </c>
      <c r="L8" s="678"/>
      <c r="M8" s="672" t="s">
        <v>324</v>
      </c>
      <c r="N8" s="674" t="s">
        <v>325</v>
      </c>
      <c r="O8" s="675"/>
    </row>
    <row r="9" spans="1:15" ht="28.5" customHeight="1">
      <c r="A9" s="682"/>
      <c r="B9" s="678"/>
      <c r="C9" s="678"/>
      <c r="D9" s="678"/>
      <c r="E9" s="678"/>
      <c r="F9" s="678"/>
      <c r="G9" s="678"/>
      <c r="H9" s="678"/>
      <c r="I9" s="678"/>
      <c r="J9" s="678"/>
      <c r="K9" s="678"/>
      <c r="L9" s="678"/>
      <c r="M9" s="673"/>
      <c r="N9" s="676"/>
      <c r="O9" s="677"/>
    </row>
    <row r="10" spans="1:15" ht="23.25" customHeight="1">
      <c r="A10" s="682"/>
      <c r="B10" s="678"/>
      <c r="C10" s="678"/>
      <c r="D10" s="678"/>
      <c r="E10" s="157" t="s">
        <v>326</v>
      </c>
      <c r="F10" s="157" t="s">
        <v>327</v>
      </c>
      <c r="G10" s="157" t="s">
        <v>326</v>
      </c>
      <c r="H10" s="157" t="s">
        <v>327</v>
      </c>
      <c r="I10" s="157" t="s">
        <v>326</v>
      </c>
      <c r="J10" s="157" t="s">
        <v>327</v>
      </c>
      <c r="K10" s="157" t="s">
        <v>326</v>
      </c>
      <c r="L10" s="157" t="s">
        <v>327</v>
      </c>
      <c r="M10" s="155" t="s">
        <v>328</v>
      </c>
      <c r="N10" s="157" t="s">
        <v>326</v>
      </c>
      <c r="O10" s="157" t="s">
        <v>327</v>
      </c>
    </row>
    <row r="11" spans="1:15" ht="17.25" customHeight="1">
      <c r="A11" s="158">
        <v>1</v>
      </c>
      <c r="B11" s="157">
        <v>2</v>
      </c>
      <c r="C11" s="157">
        <v>3</v>
      </c>
      <c r="D11" s="157">
        <v>4</v>
      </c>
      <c r="E11" s="157">
        <v>5</v>
      </c>
      <c r="F11" s="157">
        <v>6</v>
      </c>
      <c r="G11" s="157">
        <v>7</v>
      </c>
      <c r="H11" s="157">
        <v>8</v>
      </c>
      <c r="I11" s="157">
        <v>9</v>
      </c>
      <c r="J11" s="157">
        <v>10</v>
      </c>
      <c r="K11" s="157">
        <v>11</v>
      </c>
      <c r="L11" s="157">
        <v>12</v>
      </c>
      <c r="M11" s="158">
        <v>13</v>
      </c>
      <c r="N11" s="187">
        <v>14</v>
      </c>
      <c r="O11" s="187">
        <v>15</v>
      </c>
    </row>
    <row r="12" spans="1:15" ht="9" customHeight="1">
      <c r="A12" s="160"/>
      <c r="B12" s="161"/>
      <c r="C12" s="161"/>
      <c r="D12" s="161"/>
      <c r="E12" s="161"/>
      <c r="F12" s="161"/>
      <c r="G12" s="161"/>
      <c r="H12" s="161"/>
      <c r="I12" s="161"/>
      <c r="J12" s="161"/>
      <c r="K12" s="161"/>
      <c r="L12" s="161"/>
      <c r="M12" s="146"/>
    </row>
    <row r="13" spans="1:15" ht="28.5" customHeight="1">
      <c r="A13" s="679" t="s">
        <v>329</v>
      </c>
      <c r="B13" s="680"/>
      <c r="C13" s="680"/>
      <c r="D13" s="680"/>
      <c r="E13" s="153"/>
      <c r="F13" s="153"/>
      <c r="G13" s="153"/>
      <c r="H13" s="153"/>
      <c r="I13" s="153"/>
      <c r="J13" s="153"/>
      <c r="K13" s="153"/>
      <c r="L13" s="154"/>
      <c r="M13" s="154"/>
      <c r="O13" s="154" t="s">
        <v>295</v>
      </c>
    </row>
    <row r="14" spans="1:15" ht="30" customHeight="1">
      <c r="A14" s="681" t="s">
        <v>316</v>
      </c>
      <c r="B14" s="678" t="s">
        <v>317</v>
      </c>
      <c r="C14" s="678" t="s">
        <v>330</v>
      </c>
      <c r="D14" s="678" t="s">
        <v>319</v>
      </c>
      <c r="E14" s="678" t="s">
        <v>320</v>
      </c>
      <c r="F14" s="678"/>
      <c r="G14" s="678" t="s">
        <v>321</v>
      </c>
      <c r="H14" s="678"/>
      <c r="I14" s="678" t="s">
        <v>322</v>
      </c>
      <c r="J14" s="678"/>
      <c r="K14" s="678" t="s">
        <v>323</v>
      </c>
      <c r="L14" s="678"/>
      <c r="M14" s="672" t="s">
        <v>324</v>
      </c>
      <c r="N14" s="674" t="s">
        <v>325</v>
      </c>
      <c r="O14" s="675"/>
    </row>
    <row r="15" spans="1:15" ht="19.5" customHeight="1">
      <c r="A15" s="682"/>
      <c r="B15" s="678"/>
      <c r="C15" s="678"/>
      <c r="D15" s="678"/>
      <c r="E15" s="678"/>
      <c r="F15" s="678"/>
      <c r="G15" s="678"/>
      <c r="H15" s="678"/>
      <c r="I15" s="678"/>
      <c r="J15" s="678"/>
      <c r="K15" s="678"/>
      <c r="L15" s="678"/>
      <c r="M15" s="673"/>
      <c r="N15" s="676"/>
      <c r="O15" s="677"/>
    </row>
    <row r="16" spans="1:15" ht="21.75" customHeight="1">
      <c r="A16" s="682"/>
      <c r="B16" s="678"/>
      <c r="C16" s="678"/>
      <c r="D16" s="678"/>
      <c r="E16" s="157" t="s">
        <v>326</v>
      </c>
      <c r="F16" s="157" t="s">
        <v>327</v>
      </c>
      <c r="G16" s="157" t="s">
        <v>326</v>
      </c>
      <c r="H16" s="157" t="s">
        <v>327</v>
      </c>
      <c r="I16" s="157" t="s">
        <v>326</v>
      </c>
      <c r="J16" s="157" t="s">
        <v>327</v>
      </c>
      <c r="K16" s="157" t="s">
        <v>326</v>
      </c>
      <c r="L16" s="157" t="s">
        <v>327</v>
      </c>
      <c r="M16" s="155" t="s">
        <v>328</v>
      </c>
      <c r="N16" s="157" t="s">
        <v>326</v>
      </c>
      <c r="O16" s="157" t="s">
        <v>327</v>
      </c>
    </row>
    <row r="17" spans="1:15">
      <c r="A17" s="158">
        <v>1</v>
      </c>
      <c r="B17" s="157">
        <v>2</v>
      </c>
      <c r="C17" s="157">
        <v>3</v>
      </c>
      <c r="D17" s="157">
        <v>4</v>
      </c>
      <c r="E17" s="157">
        <v>5</v>
      </c>
      <c r="F17" s="157">
        <v>6</v>
      </c>
      <c r="G17" s="157">
        <v>7</v>
      </c>
      <c r="H17" s="157">
        <v>8</v>
      </c>
      <c r="I17" s="157">
        <v>9</v>
      </c>
      <c r="J17" s="157">
        <v>10</v>
      </c>
      <c r="K17" s="157">
        <v>11</v>
      </c>
      <c r="L17" s="157">
        <v>12</v>
      </c>
      <c r="M17" s="158">
        <v>13</v>
      </c>
      <c r="N17" s="159">
        <v>14</v>
      </c>
      <c r="O17" s="159">
        <v>15</v>
      </c>
    </row>
    <row r="18" spans="1:15">
      <c r="A18" s="160"/>
      <c r="B18" s="161"/>
      <c r="C18" s="161"/>
      <c r="D18" s="161"/>
      <c r="E18" s="161"/>
      <c r="F18" s="161"/>
      <c r="G18" s="161"/>
      <c r="H18" s="161"/>
      <c r="I18" s="161"/>
      <c r="J18" s="161"/>
      <c r="K18" s="161"/>
      <c r="L18" s="161"/>
      <c r="M18" s="146"/>
    </row>
    <row r="19" spans="1:15" ht="18" customHeight="1">
      <c r="A19" s="162" t="s">
        <v>331</v>
      </c>
      <c r="B19" s="162"/>
      <c r="C19" s="162"/>
      <c r="D19" s="162"/>
      <c r="E19" s="162"/>
      <c r="F19" s="162"/>
      <c r="G19" s="163"/>
      <c r="H19" s="163"/>
      <c r="I19" s="163"/>
      <c r="J19" s="163"/>
      <c r="K19" s="163"/>
      <c r="L19" s="163"/>
      <c r="M19" s="154" t="s">
        <v>295</v>
      </c>
    </row>
    <row r="20" spans="1:15" ht="42.75" customHeight="1">
      <c r="A20" s="164" t="s">
        <v>316</v>
      </c>
      <c r="B20" s="671" t="s">
        <v>317</v>
      </c>
      <c r="C20" s="671"/>
      <c r="D20" s="671" t="s">
        <v>332</v>
      </c>
      <c r="E20" s="671"/>
      <c r="F20" s="671"/>
      <c r="G20" s="671" t="s">
        <v>319</v>
      </c>
      <c r="H20" s="671"/>
      <c r="I20" s="671" t="s">
        <v>333</v>
      </c>
      <c r="J20" s="671"/>
      <c r="K20" s="671"/>
      <c r="L20" s="678" t="s">
        <v>324</v>
      </c>
      <c r="M20" s="678"/>
    </row>
    <row r="21" spans="1:15" ht="12.75" customHeight="1">
      <c r="A21" s="156">
        <v>1</v>
      </c>
      <c r="B21" s="671">
        <v>2</v>
      </c>
      <c r="C21" s="671"/>
      <c r="D21" s="671">
        <v>3</v>
      </c>
      <c r="E21" s="671"/>
      <c r="F21" s="671"/>
      <c r="G21" s="671">
        <v>4</v>
      </c>
      <c r="H21" s="671"/>
      <c r="I21" s="671">
        <v>5</v>
      </c>
      <c r="J21" s="671"/>
      <c r="K21" s="671"/>
      <c r="L21" s="671">
        <v>6</v>
      </c>
      <c r="M21" s="671"/>
    </row>
    <row r="22" spans="1:15">
      <c r="A22" s="147"/>
      <c r="B22" s="165"/>
      <c r="C22" s="166"/>
      <c r="D22" s="166"/>
      <c r="E22" s="166"/>
      <c r="F22" s="166"/>
      <c r="G22" s="163"/>
      <c r="H22" s="163"/>
      <c r="I22" s="163"/>
      <c r="J22" s="163"/>
      <c r="K22" s="163"/>
      <c r="L22" s="163"/>
      <c r="M22" s="146"/>
    </row>
    <row r="23" spans="1:15">
      <c r="A23" s="146"/>
      <c r="B23" s="148"/>
      <c r="C23" s="148"/>
      <c r="D23" s="149"/>
      <c r="E23" s="167"/>
      <c r="F23" s="167"/>
      <c r="G23" s="149"/>
      <c r="H23" s="149"/>
      <c r="I23" s="149"/>
      <c r="J23" s="149"/>
      <c r="K23" s="149"/>
      <c r="L23" s="149"/>
      <c r="M23" s="146"/>
    </row>
    <row r="24" spans="1:15">
      <c r="A24" s="146"/>
      <c r="B24" s="149" t="s">
        <v>304</v>
      </c>
      <c r="C24" s="149"/>
      <c r="D24" s="149"/>
      <c r="E24" s="149"/>
      <c r="F24" s="149"/>
      <c r="G24" s="167"/>
      <c r="H24" s="167"/>
      <c r="I24" s="167"/>
      <c r="J24" s="167"/>
      <c r="K24" s="149" t="s">
        <v>305</v>
      </c>
      <c r="L24" s="149"/>
      <c r="M24" s="146" t="s">
        <v>474</v>
      </c>
    </row>
  </sheetData>
  <mergeCells count="37">
    <mergeCell ref="I1:M1"/>
    <mergeCell ref="A2:M2"/>
    <mergeCell ref="B3:L3"/>
    <mergeCell ref="B4:H4"/>
    <mergeCell ref="K8:L9"/>
    <mergeCell ref="M8:M9"/>
    <mergeCell ref="I8:J9"/>
    <mergeCell ref="G8:H9"/>
    <mergeCell ref="N8:O9"/>
    <mergeCell ref="B5:H5"/>
    <mergeCell ref="A7:D7"/>
    <mergeCell ref="A8:A10"/>
    <mergeCell ref="B8:B10"/>
    <mergeCell ref="C8:C10"/>
    <mergeCell ref="D8:D10"/>
    <mergeCell ref="E8:F9"/>
    <mergeCell ref="A13:D13"/>
    <mergeCell ref="A14:A16"/>
    <mergeCell ref="B14:B16"/>
    <mergeCell ref="C14:C16"/>
    <mergeCell ref="D14:D16"/>
    <mergeCell ref="M14:M15"/>
    <mergeCell ref="N14:O15"/>
    <mergeCell ref="B20:C20"/>
    <mergeCell ref="D20:F20"/>
    <mergeCell ref="G20:H20"/>
    <mergeCell ref="I20:K20"/>
    <mergeCell ref="L20:M20"/>
    <mergeCell ref="E14:F15"/>
    <mergeCell ref="G14:H15"/>
    <mergeCell ref="I14:J15"/>
    <mergeCell ref="K14:L15"/>
    <mergeCell ref="L21:M21"/>
    <mergeCell ref="B21:C21"/>
    <mergeCell ref="D21:F21"/>
    <mergeCell ref="G21:H21"/>
    <mergeCell ref="I21:K21"/>
  </mergeCells>
  <phoneticPr fontId="3" type="noConversion"/>
  <pageMargins left="0.19685039370078741" right="0" top="0" bottom="0" header="0.51181102362204722" footer="0.51181102362204722"/>
  <pageSetup paperSize="9" scale="7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D17"/>
  <sheetViews>
    <sheetView workbookViewId="0">
      <selection activeCell="I5" sqref="I5"/>
    </sheetView>
  </sheetViews>
  <sheetFormatPr defaultRowHeight="12.75"/>
  <cols>
    <col min="1" max="1" width="41.85546875" customWidth="1"/>
    <col min="2" max="2" width="29.7109375" customWidth="1"/>
    <col min="3" max="3" width="19.42578125" customWidth="1"/>
    <col min="4" max="4" width="16.7109375" customWidth="1"/>
  </cols>
  <sheetData>
    <row r="1" spans="1:4" ht="31.5" customHeight="1">
      <c r="A1" s="150"/>
      <c r="B1" s="150"/>
      <c r="C1" s="687" t="s">
        <v>334</v>
      </c>
      <c r="D1" s="687"/>
    </row>
    <row r="2" spans="1:4" ht="75" customHeight="1">
      <c r="A2" s="685" t="s">
        <v>306</v>
      </c>
      <c r="B2" s="685"/>
      <c r="C2" s="685"/>
      <c r="D2" s="685"/>
    </row>
    <row r="3" spans="1:4" ht="20.25" customHeight="1">
      <c r="A3" s="688" t="s">
        <v>480</v>
      </c>
      <c r="B3" s="688"/>
      <c r="C3" s="688"/>
      <c r="D3" s="688"/>
    </row>
    <row r="4" spans="1:4" ht="27" customHeight="1">
      <c r="A4" s="689" t="s">
        <v>301</v>
      </c>
      <c r="B4" s="689"/>
      <c r="C4" s="689"/>
      <c r="D4" s="689"/>
    </row>
    <row r="5" spans="1:4" ht="57" customHeight="1">
      <c r="A5" s="188" t="s">
        <v>302</v>
      </c>
      <c r="B5" s="188" t="s">
        <v>303</v>
      </c>
      <c r="C5" s="188" t="s">
        <v>481</v>
      </c>
      <c r="D5" s="188" t="s">
        <v>314</v>
      </c>
    </row>
    <row r="6" spans="1:4" ht="63" customHeight="1">
      <c r="A6" s="189" t="s">
        <v>307</v>
      </c>
      <c r="B6" s="190" t="s">
        <v>463</v>
      </c>
      <c r="C6" s="190">
        <v>1755.9</v>
      </c>
      <c r="D6" s="190">
        <v>343.5</v>
      </c>
    </row>
    <row r="7" spans="1:4">
      <c r="A7" s="191" t="s">
        <v>308</v>
      </c>
      <c r="B7" s="157"/>
      <c r="C7" s="192"/>
      <c r="D7" s="193"/>
    </row>
    <row r="8" spans="1:4" ht="29.25" customHeight="1">
      <c r="A8" s="191" t="s">
        <v>309</v>
      </c>
      <c r="B8" s="194"/>
      <c r="C8" s="195"/>
      <c r="D8" s="196"/>
    </row>
    <row r="9" spans="1:4" ht="34.5" customHeight="1">
      <c r="A9" s="191" t="s">
        <v>310</v>
      </c>
      <c r="B9" s="157"/>
      <c r="C9" s="192"/>
      <c r="D9" s="193"/>
    </row>
    <row r="10" spans="1:4" ht="24" customHeight="1">
      <c r="A10" s="191" t="s">
        <v>311</v>
      </c>
      <c r="B10" s="194"/>
      <c r="C10" s="195"/>
      <c r="D10" s="196"/>
    </row>
    <row r="11" spans="1:4" ht="40.5" customHeight="1">
      <c r="A11" s="191" t="s">
        <v>312</v>
      </c>
      <c r="B11" s="190" t="s">
        <v>463</v>
      </c>
      <c r="C11" s="190">
        <v>1755.9</v>
      </c>
      <c r="D11" s="190">
        <v>343.5</v>
      </c>
    </row>
    <row r="12" spans="1:4" ht="50.25" customHeight="1">
      <c r="A12" s="189" t="s">
        <v>313</v>
      </c>
      <c r="B12" s="190"/>
      <c r="C12" s="190"/>
      <c r="D12" s="190"/>
    </row>
    <row r="13" spans="1:4">
      <c r="A13" s="197"/>
      <c r="B13" s="198"/>
      <c r="C13" s="199"/>
      <c r="D13" s="199"/>
    </row>
    <row r="14" spans="1:4" ht="30.75" customHeight="1">
      <c r="A14" s="200" t="s">
        <v>304</v>
      </c>
      <c r="B14" s="262"/>
      <c r="C14" s="262" t="s">
        <v>467</v>
      </c>
      <c r="D14" s="201"/>
    </row>
    <row r="15" spans="1:4" ht="14.25">
      <c r="B15" s="263"/>
      <c r="C15" s="263"/>
    </row>
    <row r="16" spans="1:4" ht="14.25">
      <c r="A16" s="201" t="s">
        <v>305</v>
      </c>
      <c r="B16" s="263"/>
      <c r="C16" s="263" t="s">
        <v>474</v>
      </c>
    </row>
    <row r="17" spans="2:3" ht="14.25">
      <c r="B17" s="263"/>
      <c r="C17" s="263"/>
    </row>
  </sheetData>
  <mergeCells count="4">
    <mergeCell ref="C1:D1"/>
    <mergeCell ref="A3:D3"/>
    <mergeCell ref="A2:D2"/>
    <mergeCell ref="A4:D4"/>
  </mergeCells>
  <phoneticPr fontId="3" type="noConversion"/>
  <pageMargins left="0.59055118110236227" right="0" top="0" bottom="0" header="0.51181102362204722" footer="0.51181102362204722"/>
  <pageSetup paperSize="9" scale="9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C1:G12"/>
  <sheetViews>
    <sheetView topLeftCell="C1" workbookViewId="0">
      <selection activeCell="L10" sqref="L10"/>
    </sheetView>
  </sheetViews>
  <sheetFormatPr defaultRowHeight="12.75"/>
  <cols>
    <col min="2" max="2" width="0.28515625" customWidth="1"/>
    <col min="3" max="3" width="34.5703125" customWidth="1"/>
    <col min="4" max="4" width="21.5703125" customWidth="1"/>
    <col min="5" max="5" width="16.5703125" customWidth="1"/>
    <col min="6" max="6" width="23.5703125" customWidth="1"/>
  </cols>
  <sheetData>
    <row r="1" spans="3:7" ht="70.5" customHeight="1">
      <c r="C1" s="180"/>
      <c r="D1" s="180"/>
      <c r="E1" s="687" t="s">
        <v>367</v>
      </c>
      <c r="F1" s="687"/>
      <c r="G1" s="168"/>
    </row>
    <row r="2" spans="3:7" ht="68.25" customHeight="1">
      <c r="C2" s="690" t="s">
        <v>339</v>
      </c>
      <c r="D2" s="690"/>
      <c r="E2" s="690"/>
      <c r="F2" s="690"/>
    </row>
    <row r="3" spans="3:7">
      <c r="C3" s="202"/>
      <c r="D3" s="180"/>
      <c r="E3" s="180"/>
      <c r="F3" s="180"/>
    </row>
    <row r="4" spans="3:7" ht="107.25" customHeight="1">
      <c r="C4" s="203" t="s">
        <v>335</v>
      </c>
      <c r="D4" s="203" t="s">
        <v>336</v>
      </c>
      <c r="E4" s="203" t="s">
        <v>337</v>
      </c>
      <c r="F4" s="203" t="s">
        <v>338</v>
      </c>
    </row>
    <row r="5" spans="3:7" ht="33.75" customHeight="1">
      <c r="C5" s="204"/>
      <c r="D5" s="204"/>
      <c r="E5" s="204"/>
      <c r="F5" s="204"/>
    </row>
    <row r="6" spans="3:7" ht="27" customHeight="1">
      <c r="C6" s="204"/>
      <c r="D6" s="204"/>
      <c r="E6" s="204"/>
      <c r="F6" s="204"/>
    </row>
    <row r="7" spans="3:7" ht="28.5" customHeight="1">
      <c r="C7" s="204"/>
      <c r="D7" s="204"/>
      <c r="E7" s="204"/>
      <c r="F7" s="204"/>
    </row>
    <row r="8" spans="3:7" ht="36" customHeight="1">
      <c r="C8" s="204"/>
      <c r="D8" s="204"/>
      <c r="E8" s="204"/>
      <c r="F8" s="204"/>
    </row>
    <row r="10" spans="3:7">
      <c r="C10" s="200" t="s">
        <v>304</v>
      </c>
    </row>
    <row r="12" spans="3:7">
      <c r="C12" s="201" t="s">
        <v>305</v>
      </c>
    </row>
  </sheetData>
  <mergeCells count="2">
    <mergeCell ref="C2:F2"/>
    <mergeCell ref="E1:F1"/>
  </mergeCells>
  <phoneticPr fontId="3" type="noConversion"/>
  <pageMargins left="0" right="0.25" top="0.66" bottom="0" header="0.51181102362204722" footer="0.51181102362204722"/>
  <pageSetup paperSize="9" scale="9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P258"/>
  <sheetViews>
    <sheetView topLeftCell="A13" zoomScale="85" zoomScaleNormal="85" zoomScaleSheetLayoutView="75" workbookViewId="0">
      <selection activeCell="E29" sqref="E29"/>
    </sheetView>
  </sheetViews>
  <sheetFormatPr defaultRowHeight="18.75" outlineLevelRow="1"/>
  <cols>
    <col min="1" max="1" width="64.28515625" style="2" customWidth="1"/>
    <col min="2" max="2" width="6.5703125" style="17" customWidth="1"/>
    <col min="3" max="3" width="14.85546875" style="17" customWidth="1"/>
    <col min="4" max="4" width="15" style="17" customWidth="1"/>
    <col min="5" max="5" width="14.5703125" style="17" customWidth="1"/>
    <col min="6" max="6" width="14.7109375" style="17" customWidth="1"/>
    <col min="7" max="7" width="32.5703125" style="17" customWidth="1"/>
    <col min="8" max="8" width="10" style="2" hidden="1" customWidth="1"/>
    <col min="9" max="9" width="9.5703125" style="2" customWidth="1"/>
    <col min="10" max="16384" width="9.140625" style="2"/>
  </cols>
  <sheetData>
    <row r="1" spans="1:10" ht="18.75" customHeight="1">
      <c r="A1" s="2" t="s">
        <v>439</v>
      </c>
      <c r="B1" s="16"/>
      <c r="D1" s="2"/>
      <c r="E1" s="2" t="s">
        <v>459</v>
      </c>
      <c r="F1" s="2"/>
      <c r="G1" s="2"/>
    </row>
    <row r="2" spans="1:10">
      <c r="B2" s="16"/>
      <c r="D2" s="2"/>
      <c r="E2" s="2" t="s">
        <v>447</v>
      </c>
      <c r="F2" s="2"/>
      <c r="G2" s="2"/>
    </row>
    <row r="3" spans="1:10" ht="18.75" customHeight="1">
      <c r="A3" s="413"/>
      <c r="B3" s="414"/>
      <c r="D3" s="16"/>
      <c r="E3" s="2" t="s">
        <v>448</v>
      </c>
      <c r="F3" s="2"/>
      <c r="G3" s="2"/>
    </row>
    <row r="4" spans="1:10" ht="42" customHeight="1">
      <c r="A4" s="17" t="s">
        <v>440</v>
      </c>
      <c r="D4" s="16"/>
      <c r="E4" s="418" t="s">
        <v>0</v>
      </c>
      <c r="F4" s="418"/>
      <c r="G4" s="418"/>
      <c r="J4" s="35"/>
    </row>
    <row r="5" spans="1:10" ht="18.75" customHeight="1">
      <c r="A5" s="211"/>
      <c r="B5" s="211"/>
      <c r="D5" s="16"/>
      <c r="E5" s="16"/>
      <c r="F5" s="16"/>
      <c r="G5" s="419"/>
      <c r="H5" s="419"/>
      <c r="I5" s="46"/>
      <c r="J5" s="46"/>
    </row>
    <row r="6" spans="1:10" ht="18.75" customHeight="1">
      <c r="A6" s="17"/>
      <c r="D6" s="16"/>
      <c r="E6" s="16"/>
      <c r="F6" s="16"/>
      <c r="G6" s="46"/>
      <c r="H6" s="46"/>
      <c r="I6" s="46"/>
      <c r="J6" s="46"/>
    </row>
    <row r="7" spans="1:10" ht="18.75" customHeight="1">
      <c r="A7" s="17"/>
      <c r="D7" s="16"/>
      <c r="E7" s="16"/>
      <c r="F7" s="16"/>
      <c r="G7" s="46"/>
      <c r="H7" s="46"/>
      <c r="I7" s="46"/>
      <c r="J7" s="46"/>
    </row>
    <row r="8" spans="1:10" ht="18.75" customHeight="1">
      <c r="A8" s="415" t="s">
        <v>441</v>
      </c>
      <c r="B8" s="415"/>
      <c r="D8" s="16"/>
      <c r="E8" s="16"/>
      <c r="F8" s="16"/>
      <c r="G8" s="419"/>
      <c r="H8" s="419"/>
      <c r="I8" s="419"/>
      <c r="J8" s="419"/>
    </row>
    <row r="9" spans="1:10" ht="18.75" customHeight="1">
      <c r="E9" s="1" t="s">
        <v>444</v>
      </c>
      <c r="F9" s="1"/>
      <c r="G9" s="1"/>
      <c r="H9" s="1"/>
    </row>
    <row r="10" spans="1:10">
      <c r="A10" s="46" t="s">
        <v>442</v>
      </c>
      <c r="C10" s="3"/>
      <c r="D10" s="18"/>
      <c r="E10" s="212"/>
      <c r="F10" s="212"/>
      <c r="G10" s="212"/>
      <c r="H10" s="212"/>
    </row>
    <row r="11" spans="1:10" ht="18.75" customHeight="1">
      <c r="A11" s="420"/>
      <c r="B11" s="420"/>
      <c r="C11" s="124"/>
      <c r="D11" s="124"/>
      <c r="E11" s="213" t="s">
        <v>445</v>
      </c>
      <c r="F11" s="213"/>
      <c r="G11" s="213"/>
      <c r="H11" s="213"/>
    </row>
    <row r="12" spans="1:10" ht="20.25" customHeight="1">
      <c r="A12" s="417" t="s">
        <v>443</v>
      </c>
      <c r="B12" s="417"/>
      <c r="D12" s="2"/>
      <c r="E12" s="212"/>
      <c r="F12" s="212"/>
      <c r="G12" s="212"/>
      <c r="H12" s="212"/>
    </row>
    <row r="13" spans="1:10" ht="19.5" customHeight="1">
      <c r="A13" s="416"/>
      <c r="B13" s="416"/>
      <c r="E13" s="213" t="s">
        <v>446</v>
      </c>
      <c r="F13" s="213"/>
      <c r="G13" s="213"/>
      <c r="H13" s="213"/>
    </row>
    <row r="14" spans="1:10" ht="19.5" customHeight="1">
      <c r="A14" s="17"/>
      <c r="E14" s="212"/>
      <c r="F14" s="212"/>
      <c r="G14" s="212"/>
      <c r="H14" s="212"/>
    </row>
    <row r="15" spans="1:10" ht="19.5" customHeight="1">
      <c r="A15" s="417"/>
      <c r="B15" s="417"/>
      <c r="C15" s="3"/>
      <c r="D15" s="16"/>
      <c r="E15" s="16"/>
      <c r="F15" s="16"/>
      <c r="G15" s="418"/>
      <c r="H15" s="418"/>
      <c r="I15" s="418"/>
      <c r="J15" s="418"/>
    </row>
    <row r="16" spans="1:10" ht="16.5" customHeight="1">
      <c r="A16" s="415" t="s">
        <v>441</v>
      </c>
      <c r="B16" s="415"/>
      <c r="C16" s="3"/>
      <c r="D16" s="16"/>
      <c r="E16" s="16"/>
      <c r="F16" s="16"/>
      <c r="G16" s="46"/>
      <c r="H16" s="46"/>
      <c r="I16" s="46"/>
      <c r="J16" s="46"/>
    </row>
    <row r="17" spans="1:10" ht="16.5" customHeight="1">
      <c r="A17" s="17"/>
      <c r="C17" s="3"/>
      <c r="D17" s="16"/>
      <c r="E17" s="16"/>
      <c r="F17" s="16"/>
      <c r="G17" s="46"/>
      <c r="H17" s="46"/>
      <c r="I17" s="46"/>
      <c r="J17" s="46"/>
    </row>
    <row r="18" spans="1:10" ht="18.75" customHeight="1">
      <c r="A18" s="415"/>
      <c r="B18" s="415"/>
      <c r="D18" s="16"/>
      <c r="E18" s="2" t="s">
        <v>441</v>
      </c>
      <c r="F18" s="2"/>
      <c r="G18" s="2"/>
    </row>
    <row r="19" spans="1:10" ht="18.75" customHeight="1">
      <c r="A19" s="17"/>
      <c r="D19" s="16"/>
      <c r="E19" s="2"/>
      <c r="F19" s="2"/>
      <c r="G19" s="2"/>
    </row>
    <row r="20" spans="1:10" ht="27.75" customHeight="1">
      <c r="A20" s="43"/>
      <c r="B20" s="412"/>
      <c r="C20" s="412"/>
      <c r="D20" s="412"/>
      <c r="E20" s="173"/>
      <c r="F20" s="174"/>
      <c r="G20" s="5" t="s">
        <v>184</v>
      </c>
    </row>
    <row r="21" spans="1:10" ht="34.5" customHeight="1">
      <c r="A21" s="227" t="s">
        <v>470</v>
      </c>
      <c r="B21" s="412" t="s">
        <v>466</v>
      </c>
      <c r="C21" s="412"/>
      <c r="D21" s="412"/>
      <c r="E21" s="49"/>
      <c r="F21" s="10" t="s">
        <v>100</v>
      </c>
      <c r="G21" s="228">
        <v>20618676</v>
      </c>
    </row>
    <row r="22" spans="1:10" ht="28.5" customHeight="1">
      <c r="A22" s="43" t="s">
        <v>12</v>
      </c>
      <c r="B22" s="412"/>
      <c r="C22" s="412"/>
      <c r="D22" s="412"/>
      <c r="E22" s="44"/>
      <c r="F22" s="10" t="s">
        <v>99</v>
      </c>
      <c r="G22" s="228">
        <v>150</v>
      </c>
    </row>
    <row r="23" spans="1:10" ht="27" customHeight="1">
      <c r="A23" s="43" t="s">
        <v>17</v>
      </c>
      <c r="B23" s="412" t="s">
        <v>471</v>
      </c>
      <c r="C23" s="412"/>
      <c r="D23" s="412"/>
      <c r="E23" s="44"/>
      <c r="F23" s="10" t="s">
        <v>98</v>
      </c>
      <c r="G23" s="228">
        <v>3210300000</v>
      </c>
    </row>
    <row r="24" spans="1:10" ht="27" customHeight="1">
      <c r="A24" s="47" t="s">
        <v>66</v>
      </c>
      <c r="B24" s="412"/>
      <c r="C24" s="412"/>
      <c r="D24" s="412"/>
      <c r="E24" s="49"/>
      <c r="F24" s="10" t="s">
        <v>7</v>
      </c>
      <c r="G24" s="5">
        <v>150</v>
      </c>
    </row>
    <row r="25" spans="1:10" ht="24.75" customHeight="1">
      <c r="A25" s="47" t="s">
        <v>14</v>
      </c>
      <c r="B25" s="412"/>
      <c r="C25" s="412"/>
      <c r="D25" s="412"/>
      <c r="E25" s="49"/>
      <c r="F25" s="10" t="s">
        <v>6</v>
      </c>
      <c r="G25" s="5"/>
    </row>
    <row r="26" spans="1:10" ht="33.75" customHeight="1">
      <c r="A26" s="47" t="s">
        <v>13</v>
      </c>
      <c r="B26" s="412" t="s">
        <v>469</v>
      </c>
      <c r="C26" s="412"/>
      <c r="D26" s="412"/>
      <c r="E26" s="49"/>
      <c r="F26" s="10" t="s">
        <v>8</v>
      </c>
      <c r="G26" s="228" t="s">
        <v>461</v>
      </c>
    </row>
    <row r="27" spans="1:10" ht="40.5" customHeight="1">
      <c r="A27" s="47" t="s">
        <v>237</v>
      </c>
      <c r="B27" s="412"/>
      <c r="C27" s="412"/>
      <c r="D27" s="412"/>
      <c r="E27" s="412" t="s">
        <v>137</v>
      </c>
      <c r="F27" s="422"/>
      <c r="G27" s="8"/>
    </row>
    <row r="28" spans="1:10" ht="36" customHeight="1">
      <c r="A28" s="47" t="s">
        <v>18</v>
      </c>
      <c r="B28" s="412" t="s">
        <v>462</v>
      </c>
      <c r="C28" s="412"/>
      <c r="D28" s="412"/>
      <c r="E28" s="412" t="s">
        <v>138</v>
      </c>
      <c r="F28" s="423"/>
      <c r="G28" s="8"/>
    </row>
    <row r="29" spans="1:10" ht="33" customHeight="1">
      <c r="A29" s="47" t="s">
        <v>90</v>
      </c>
      <c r="B29" s="412">
        <v>10</v>
      </c>
      <c r="C29" s="412"/>
      <c r="D29" s="412"/>
      <c r="E29" s="48"/>
      <c r="F29" s="48"/>
      <c r="G29" s="229"/>
    </row>
    <row r="30" spans="1:10" ht="30.75" customHeight="1">
      <c r="A30" s="43" t="s">
        <v>9</v>
      </c>
      <c r="B30" s="424" t="s">
        <v>463</v>
      </c>
      <c r="C30" s="424"/>
      <c r="D30" s="424"/>
      <c r="E30" s="424"/>
      <c r="F30" s="424"/>
      <c r="G30" s="45"/>
    </row>
    <row r="31" spans="1:10" ht="34.5" customHeight="1">
      <c r="A31" s="47" t="s">
        <v>10</v>
      </c>
      <c r="B31" s="424" t="s">
        <v>465</v>
      </c>
      <c r="C31" s="424"/>
      <c r="D31" s="424"/>
      <c r="E31" s="424"/>
      <c r="F31" s="424"/>
      <c r="G31" s="48"/>
    </row>
    <row r="32" spans="1:10" ht="28.5" customHeight="1">
      <c r="A32" s="43" t="s">
        <v>11</v>
      </c>
      <c r="B32" s="424" t="s">
        <v>464</v>
      </c>
      <c r="C32" s="424"/>
      <c r="D32" s="424"/>
      <c r="E32" s="424"/>
      <c r="F32" s="424"/>
      <c r="G32" s="45"/>
    </row>
    <row r="33" spans="1:7" ht="269.25" customHeight="1">
      <c r="A33" s="421"/>
      <c r="B33" s="421"/>
      <c r="C33" s="421"/>
      <c r="D33" s="2"/>
      <c r="E33" s="2"/>
      <c r="F33" s="2"/>
      <c r="G33" s="2"/>
    </row>
    <row r="34" spans="1:7" ht="27.75" customHeight="1">
      <c r="A34" s="403"/>
      <c r="B34" s="403"/>
      <c r="C34" s="403"/>
      <c r="D34" s="403"/>
      <c r="E34" s="403"/>
      <c r="F34" s="403"/>
      <c r="G34" s="403"/>
    </row>
    <row r="35" spans="1:7">
      <c r="A35" s="4"/>
      <c r="B35" s="4"/>
      <c r="C35" s="4"/>
      <c r="D35" s="4"/>
      <c r="E35" s="4"/>
      <c r="F35" s="4"/>
      <c r="G35" s="4"/>
    </row>
    <row r="36" spans="1:7">
      <c r="A36" s="4"/>
      <c r="B36" s="4"/>
      <c r="C36" s="4"/>
      <c r="D36" s="4"/>
      <c r="E36" s="4"/>
      <c r="F36" s="4"/>
      <c r="G36" s="4"/>
    </row>
    <row r="37" spans="1:7" ht="15" customHeight="1">
      <c r="A37" s="140"/>
      <c r="B37" s="140"/>
      <c r="C37" s="140"/>
      <c r="D37" s="140"/>
      <c r="E37" s="140"/>
      <c r="F37" s="140"/>
      <c r="G37" s="140"/>
    </row>
    <row r="38" spans="1:7" ht="9" customHeight="1">
      <c r="A38" s="9"/>
      <c r="B38" s="9"/>
      <c r="C38" s="9"/>
      <c r="D38" s="9"/>
      <c r="E38" s="9"/>
      <c r="F38" s="9"/>
      <c r="G38" s="9"/>
    </row>
    <row r="39" spans="1:7">
      <c r="A39" s="4"/>
      <c r="B39" s="4"/>
      <c r="C39" s="4"/>
      <c r="D39" s="4"/>
      <c r="E39" s="4"/>
      <c r="F39" s="4"/>
      <c r="G39" s="4"/>
    </row>
    <row r="40" spans="1:7" ht="9" customHeight="1">
      <c r="B40" s="46"/>
      <c r="C40" s="46"/>
      <c r="D40" s="46"/>
      <c r="E40" s="46"/>
      <c r="F40" s="46"/>
      <c r="G40" s="46"/>
    </row>
    <row r="41" spans="1:7" ht="36" customHeight="1">
      <c r="B41" s="141"/>
      <c r="C41" s="35"/>
      <c r="D41" s="30"/>
      <c r="E41" s="30"/>
      <c r="F41" s="30"/>
      <c r="G41" s="30"/>
    </row>
    <row r="42" spans="1:7" ht="66" customHeight="1">
      <c r="B42" s="141"/>
      <c r="C42" s="35"/>
      <c r="D42" s="36"/>
      <c r="E42" s="36"/>
      <c r="F42" s="36"/>
      <c r="G42" s="36"/>
    </row>
    <row r="43" spans="1:7" ht="12.75" customHeight="1">
      <c r="A43" s="131"/>
      <c r="B43" s="132"/>
      <c r="C43" s="131"/>
      <c r="D43" s="131"/>
      <c r="E43" s="132"/>
      <c r="F43" s="131"/>
      <c r="G43" s="132"/>
    </row>
    <row r="44" spans="1:7" ht="27.75" customHeight="1">
      <c r="A44" s="142"/>
      <c r="B44" s="142"/>
      <c r="C44" s="142"/>
      <c r="D44" s="142"/>
      <c r="E44" s="142"/>
      <c r="F44" s="142"/>
      <c r="G44" s="142"/>
    </row>
    <row r="45" spans="1:7" ht="27" customHeight="1">
      <c r="A45" s="133"/>
      <c r="B45" s="132"/>
      <c r="C45" s="134"/>
      <c r="D45" s="134"/>
      <c r="E45" s="134"/>
      <c r="F45" s="134"/>
      <c r="G45" s="63"/>
    </row>
    <row r="46" spans="1:7" ht="38.25" customHeight="1">
      <c r="A46" s="133"/>
      <c r="B46" s="132"/>
      <c r="C46" s="134"/>
      <c r="D46" s="134"/>
      <c r="E46" s="134"/>
      <c r="F46" s="134"/>
      <c r="G46" s="63"/>
    </row>
    <row r="47" spans="1:7" ht="20.100000000000001" customHeight="1">
      <c r="A47" s="135"/>
      <c r="B47" s="132"/>
      <c r="C47" s="134"/>
      <c r="D47" s="134"/>
      <c r="E47" s="134"/>
      <c r="F47" s="134"/>
      <c r="G47" s="63"/>
    </row>
    <row r="48" spans="1:7" ht="20.100000000000001" customHeight="1">
      <c r="A48" s="133"/>
      <c r="B48" s="132"/>
      <c r="C48" s="134"/>
      <c r="D48" s="134"/>
      <c r="E48" s="134"/>
      <c r="F48" s="134"/>
      <c r="G48" s="63"/>
    </row>
    <row r="49" spans="1:7" ht="20.100000000000001" customHeight="1">
      <c r="A49" s="133"/>
      <c r="B49" s="132"/>
      <c r="C49" s="134"/>
      <c r="D49" s="134"/>
      <c r="E49" s="134"/>
      <c r="F49" s="134"/>
      <c r="G49" s="63"/>
    </row>
    <row r="50" spans="1:7" ht="27" customHeight="1">
      <c r="A50" s="133"/>
      <c r="B50" s="132"/>
      <c r="C50" s="134"/>
      <c r="D50" s="134"/>
      <c r="E50" s="134"/>
      <c r="F50" s="134"/>
      <c r="G50" s="63"/>
    </row>
    <row r="51" spans="1:7" ht="20.100000000000001" customHeight="1">
      <c r="A51" s="136"/>
      <c r="B51" s="132"/>
      <c r="C51" s="134"/>
      <c r="D51" s="134"/>
      <c r="E51" s="134"/>
      <c r="F51" s="134"/>
      <c r="G51" s="63"/>
    </row>
    <row r="52" spans="1:7" ht="37.5" customHeight="1">
      <c r="A52" s="137"/>
      <c r="B52" s="132"/>
      <c r="C52" s="134"/>
      <c r="D52" s="134"/>
      <c r="E52" s="134"/>
      <c r="F52" s="134"/>
      <c r="G52" s="63"/>
    </row>
    <row r="53" spans="1:7" ht="21" customHeight="1">
      <c r="A53" s="133"/>
      <c r="B53" s="132"/>
      <c r="C53" s="134"/>
      <c r="D53" s="134"/>
      <c r="E53" s="134"/>
      <c r="F53" s="134"/>
      <c r="G53" s="63"/>
    </row>
    <row r="54" spans="1:7" ht="20.100000000000001" customHeight="1">
      <c r="A54" s="138"/>
      <c r="B54" s="132"/>
      <c r="C54" s="134"/>
      <c r="D54" s="134"/>
      <c r="E54" s="134"/>
      <c r="F54" s="134"/>
      <c r="G54" s="63"/>
    </row>
    <row r="55" spans="1:7" ht="20.100000000000001" customHeight="1">
      <c r="A55" s="19"/>
      <c r="B55" s="132"/>
      <c r="C55" s="134"/>
      <c r="D55" s="134"/>
      <c r="E55" s="134"/>
      <c r="F55" s="134"/>
      <c r="G55" s="63"/>
    </row>
    <row r="56" spans="1:7" ht="20.100000000000001" customHeight="1">
      <c r="A56" s="136"/>
      <c r="B56" s="132"/>
      <c r="C56" s="134"/>
      <c r="D56" s="134"/>
      <c r="E56" s="134"/>
      <c r="F56" s="134"/>
      <c r="G56" s="63"/>
    </row>
    <row r="57" spans="1:7" ht="18" customHeight="1">
      <c r="A57" s="137"/>
      <c r="B57" s="132"/>
      <c r="C57" s="134"/>
      <c r="D57" s="134"/>
      <c r="E57" s="134"/>
      <c r="F57" s="134"/>
      <c r="G57" s="63"/>
    </row>
    <row r="58" spans="1:7" ht="0.75" hidden="1" customHeight="1">
      <c r="A58" s="137"/>
      <c r="B58" s="36"/>
      <c r="C58" s="62"/>
      <c r="D58" s="62"/>
      <c r="E58" s="143"/>
      <c r="F58" s="143"/>
      <c r="G58" s="143"/>
    </row>
    <row r="59" spans="1:7" ht="18.75" hidden="1" customHeight="1" outlineLevel="1">
      <c r="A59" s="142"/>
      <c r="B59" s="142"/>
      <c r="C59" s="142"/>
      <c r="D59" s="142"/>
      <c r="E59" s="142"/>
      <c r="F59" s="142"/>
      <c r="G59" s="142"/>
    </row>
    <row r="60" spans="1:7" ht="21" customHeight="1" collapsed="1">
      <c r="A60" s="137"/>
      <c r="B60" s="132"/>
      <c r="C60" s="134"/>
      <c r="D60" s="134"/>
      <c r="E60" s="134"/>
      <c r="F60" s="134"/>
      <c r="G60" s="63"/>
    </row>
    <row r="61" spans="1:7" ht="23.25" customHeight="1">
      <c r="A61" s="41"/>
      <c r="B61" s="132"/>
      <c r="C61" s="134"/>
      <c r="D61" s="134"/>
      <c r="E61" s="134"/>
      <c r="F61" s="134"/>
      <c r="G61" s="63"/>
    </row>
    <row r="62" spans="1:7" ht="36.75" customHeight="1">
      <c r="A62" s="41"/>
      <c r="B62" s="132"/>
      <c r="C62" s="134"/>
      <c r="D62" s="134"/>
      <c r="E62" s="134"/>
      <c r="F62" s="134"/>
      <c r="G62" s="63"/>
    </row>
    <row r="63" spans="1:7" ht="37.5" customHeight="1">
      <c r="A63" s="137"/>
      <c r="B63" s="132"/>
      <c r="C63" s="134"/>
      <c r="D63" s="134"/>
      <c r="E63" s="134"/>
      <c r="F63" s="134"/>
      <c r="G63" s="63"/>
    </row>
    <row r="64" spans="1:7" ht="37.5" customHeight="1">
      <c r="A64" s="137"/>
      <c r="B64" s="132"/>
      <c r="C64" s="134"/>
      <c r="D64" s="134"/>
      <c r="E64" s="134"/>
      <c r="F64" s="134"/>
      <c r="G64" s="63"/>
    </row>
    <row r="65" spans="1:7" ht="21" customHeight="1">
      <c r="A65" s="138"/>
      <c r="B65" s="132"/>
      <c r="C65" s="134"/>
      <c r="D65" s="134"/>
      <c r="E65" s="134"/>
      <c r="F65" s="134"/>
      <c r="G65" s="63"/>
    </row>
    <row r="66" spans="1:7" ht="20.100000000000001" customHeight="1">
      <c r="A66" s="142"/>
      <c r="B66" s="142"/>
      <c r="C66" s="142"/>
      <c r="D66" s="142"/>
      <c r="E66" s="142"/>
      <c r="F66" s="142"/>
      <c r="G66" s="142"/>
    </row>
    <row r="67" spans="1:7" ht="19.5" customHeight="1">
      <c r="A67" s="19"/>
      <c r="B67" s="131"/>
      <c r="C67" s="134"/>
      <c r="D67" s="134"/>
      <c r="E67" s="134"/>
      <c r="F67" s="134"/>
      <c r="G67" s="63"/>
    </row>
    <row r="68" spans="1:7" ht="20.100000000000001" customHeight="1">
      <c r="A68" s="19"/>
      <c r="B68" s="131"/>
      <c r="C68" s="134"/>
      <c r="D68" s="134"/>
      <c r="E68" s="134"/>
      <c r="F68" s="134"/>
      <c r="G68" s="63"/>
    </row>
    <row r="69" spans="1:7" ht="21" customHeight="1">
      <c r="A69" s="136"/>
      <c r="B69" s="131"/>
      <c r="C69" s="134"/>
      <c r="D69" s="134"/>
      <c r="E69" s="134"/>
      <c r="F69" s="134"/>
      <c r="G69" s="63"/>
    </row>
    <row r="70" spans="1:7" ht="24" customHeight="1">
      <c r="A70" s="144"/>
      <c r="B70" s="144"/>
      <c r="C70" s="144"/>
      <c r="D70" s="144"/>
      <c r="E70" s="144"/>
      <c r="F70" s="144"/>
      <c r="G70" s="144"/>
    </row>
    <row r="71" spans="1:7" ht="16.5" customHeight="1">
      <c r="A71" s="137"/>
      <c r="B71" s="131"/>
      <c r="C71" s="134"/>
      <c r="D71" s="134"/>
      <c r="E71" s="134"/>
      <c r="F71" s="134"/>
      <c r="G71" s="63"/>
    </row>
    <row r="72" spans="1:7" ht="20.100000000000001" customHeight="1">
      <c r="A72" s="145"/>
      <c r="B72" s="145"/>
      <c r="C72" s="145"/>
      <c r="D72" s="145"/>
      <c r="E72" s="145"/>
      <c r="F72" s="145"/>
      <c r="G72" s="145"/>
    </row>
    <row r="73" spans="1:7" ht="16.5" customHeight="1">
      <c r="A73" s="137"/>
      <c r="B73" s="131"/>
      <c r="C73" s="134"/>
      <c r="D73" s="134"/>
      <c r="E73" s="134"/>
      <c r="F73" s="134"/>
      <c r="G73" s="63"/>
    </row>
    <row r="74" spans="1:7" ht="20.100000000000001" customHeight="1">
      <c r="A74" s="137"/>
      <c r="B74" s="131"/>
      <c r="C74" s="134"/>
      <c r="D74" s="134"/>
      <c r="E74" s="134"/>
      <c r="F74" s="134"/>
      <c r="G74" s="63"/>
    </row>
    <row r="75" spans="1:7" ht="20.100000000000001" customHeight="1">
      <c r="A75" s="142"/>
      <c r="B75" s="142"/>
      <c r="C75" s="142"/>
      <c r="D75" s="142"/>
      <c r="E75" s="142"/>
      <c r="F75" s="142"/>
      <c r="G75" s="142"/>
    </row>
    <row r="76" spans="1:7" ht="18" customHeight="1">
      <c r="A76" s="137"/>
      <c r="B76" s="131"/>
      <c r="C76" s="134"/>
      <c r="D76" s="134"/>
      <c r="E76" s="134"/>
      <c r="F76" s="134"/>
      <c r="G76" s="63"/>
    </row>
    <row r="77" spans="1:7" ht="20.100000000000001" customHeight="1">
      <c r="A77" s="137"/>
      <c r="B77" s="131"/>
      <c r="C77" s="134"/>
      <c r="D77" s="134"/>
      <c r="E77" s="134"/>
      <c r="F77" s="134"/>
      <c r="G77" s="63"/>
    </row>
    <row r="78" spans="1:7" ht="20.100000000000001" customHeight="1">
      <c r="A78" s="139"/>
      <c r="B78" s="131"/>
      <c r="C78" s="134"/>
      <c r="D78" s="134"/>
      <c r="E78" s="134"/>
      <c r="F78" s="134"/>
      <c r="G78" s="63"/>
    </row>
    <row r="79" spans="1:7" ht="20.100000000000001" customHeight="1">
      <c r="A79" s="138"/>
      <c r="B79" s="131"/>
      <c r="C79" s="134"/>
      <c r="D79" s="134"/>
      <c r="E79" s="134"/>
      <c r="F79" s="134"/>
      <c r="G79" s="63"/>
    </row>
    <row r="80" spans="1:7" s="4" customFormat="1" ht="20.100000000000001" customHeight="1">
      <c r="A80" s="137"/>
      <c r="B80" s="131"/>
      <c r="C80" s="134"/>
      <c r="D80" s="134"/>
      <c r="E80" s="134"/>
      <c r="F80" s="134"/>
      <c r="G80" s="63"/>
    </row>
    <row r="81" spans="1:16" ht="20.100000000000001" customHeight="1">
      <c r="A81" s="137"/>
      <c r="B81" s="131"/>
      <c r="C81" s="134"/>
      <c r="D81" s="134"/>
      <c r="E81" s="134"/>
      <c r="F81" s="134"/>
      <c r="G81" s="63"/>
    </row>
    <row r="82" spans="1:16" ht="20.100000000000001" customHeight="1">
      <c r="A82" s="138"/>
      <c r="B82" s="131"/>
      <c r="C82" s="134"/>
      <c r="D82" s="134"/>
      <c r="E82" s="134"/>
      <c r="F82" s="134"/>
      <c r="G82" s="63"/>
    </row>
    <row r="83" spans="1:16" s="4" customFormat="1" ht="20.100000000000001" customHeight="1">
      <c r="A83" s="137"/>
      <c r="B83" s="131"/>
      <c r="C83" s="134"/>
      <c r="D83" s="134"/>
      <c r="E83" s="134"/>
      <c r="F83" s="134"/>
      <c r="G83" s="63"/>
    </row>
    <row r="84" spans="1:16" ht="20.100000000000001" customHeight="1">
      <c r="A84" s="137"/>
      <c r="B84" s="131"/>
      <c r="C84" s="134"/>
      <c r="D84" s="134"/>
      <c r="E84" s="134"/>
      <c r="F84" s="134"/>
      <c r="G84" s="63"/>
    </row>
    <row r="85" spans="1:16" ht="20.100000000000001" customHeight="1">
      <c r="A85" s="138"/>
      <c r="B85" s="71"/>
      <c r="C85" s="134"/>
      <c r="D85" s="134"/>
      <c r="E85" s="134"/>
      <c r="F85" s="134"/>
      <c r="G85" s="63"/>
    </row>
    <row r="86" spans="1:16" s="4" customFormat="1" ht="20.100000000000001" customHeight="1">
      <c r="A86" s="138"/>
      <c r="B86" s="17"/>
      <c r="C86" s="134"/>
      <c r="D86" s="134"/>
      <c r="E86" s="134"/>
      <c r="F86" s="134"/>
      <c r="G86" s="63"/>
    </row>
    <row r="87" spans="1:16" ht="8.25" customHeight="1">
      <c r="A87" s="19"/>
    </row>
    <row r="88" spans="1:16" ht="21.75" customHeight="1">
      <c r="A88" s="76"/>
      <c r="B88" s="77"/>
      <c r="C88" s="128"/>
      <c r="D88" s="78"/>
      <c r="E88" s="115"/>
      <c r="F88" s="115"/>
      <c r="G88" s="115"/>
    </row>
    <row r="89" spans="1:16" s="1" customFormat="1" ht="20.100000000000001" customHeight="1">
      <c r="A89" s="79"/>
      <c r="B89" s="80"/>
      <c r="C89" s="79"/>
      <c r="D89" s="80"/>
      <c r="E89" s="80"/>
      <c r="F89" s="80"/>
      <c r="G89" s="80"/>
      <c r="H89" s="2"/>
      <c r="I89" s="2"/>
      <c r="J89" s="2"/>
      <c r="K89" s="2"/>
      <c r="L89" s="2"/>
      <c r="M89" s="2"/>
      <c r="N89" s="2"/>
      <c r="O89" s="2"/>
      <c r="P89" s="2"/>
    </row>
    <row r="91" spans="1:16">
      <c r="A91" s="35"/>
    </row>
    <row r="92" spans="1:16">
      <c r="A92" s="35"/>
    </row>
    <row r="93" spans="1:16">
      <c r="A93" s="35"/>
    </row>
    <row r="94" spans="1:16">
      <c r="A94" s="35"/>
    </row>
    <row r="95" spans="1:16">
      <c r="A95" s="35"/>
    </row>
    <row r="96" spans="1:16">
      <c r="A96" s="35"/>
    </row>
    <row r="97" spans="1:1">
      <c r="A97" s="35"/>
    </row>
    <row r="98" spans="1:1">
      <c r="A98" s="35"/>
    </row>
    <row r="99" spans="1:1">
      <c r="A99" s="35"/>
    </row>
    <row r="100" spans="1:1">
      <c r="A100" s="35"/>
    </row>
    <row r="101" spans="1:1">
      <c r="A101" s="35"/>
    </row>
    <row r="102" spans="1:1">
      <c r="A102" s="35"/>
    </row>
    <row r="103" spans="1:1">
      <c r="A103" s="35"/>
    </row>
    <row r="104" spans="1:1">
      <c r="A104" s="35"/>
    </row>
    <row r="105" spans="1:1">
      <c r="A105" s="35"/>
    </row>
    <row r="106" spans="1:1">
      <c r="A106" s="35"/>
    </row>
    <row r="107" spans="1:1">
      <c r="A107" s="35"/>
    </row>
    <row r="108" spans="1:1">
      <c r="A108" s="35"/>
    </row>
    <row r="109" spans="1:1">
      <c r="A109" s="35"/>
    </row>
    <row r="110" spans="1:1">
      <c r="A110" s="35"/>
    </row>
    <row r="111" spans="1:1">
      <c r="A111" s="35"/>
    </row>
    <row r="112" spans="1:1">
      <c r="A112" s="35"/>
    </row>
    <row r="113" spans="1:1">
      <c r="A113" s="35"/>
    </row>
    <row r="114" spans="1:1">
      <c r="A114" s="35"/>
    </row>
    <row r="115" spans="1:1">
      <c r="A115" s="35"/>
    </row>
    <row r="116" spans="1:1">
      <c r="A116" s="35"/>
    </row>
    <row r="117" spans="1:1">
      <c r="A117" s="35"/>
    </row>
    <row r="118" spans="1:1">
      <c r="A118" s="35"/>
    </row>
    <row r="119" spans="1:1">
      <c r="A119" s="35"/>
    </row>
    <row r="120" spans="1:1">
      <c r="A120" s="35"/>
    </row>
    <row r="121" spans="1:1">
      <c r="A121" s="35"/>
    </row>
    <row r="122" spans="1:1">
      <c r="A122" s="35"/>
    </row>
    <row r="123" spans="1:1">
      <c r="A123" s="35"/>
    </row>
    <row r="124" spans="1:1">
      <c r="A124" s="35"/>
    </row>
    <row r="125" spans="1:1">
      <c r="A125" s="35"/>
    </row>
    <row r="126" spans="1:1">
      <c r="A126" s="35"/>
    </row>
    <row r="127" spans="1:1">
      <c r="A127" s="35"/>
    </row>
    <row r="128" spans="1:1">
      <c r="A128" s="35"/>
    </row>
    <row r="129" spans="1:1">
      <c r="A129" s="35"/>
    </row>
    <row r="130" spans="1:1">
      <c r="A130" s="35"/>
    </row>
    <row r="131" spans="1:1">
      <c r="A131" s="35"/>
    </row>
    <row r="132" spans="1:1">
      <c r="A132" s="35"/>
    </row>
    <row r="133" spans="1:1">
      <c r="A133" s="35"/>
    </row>
    <row r="134" spans="1:1">
      <c r="A134" s="35"/>
    </row>
    <row r="135" spans="1:1">
      <c r="A135" s="35"/>
    </row>
    <row r="136" spans="1:1">
      <c r="A136" s="35"/>
    </row>
    <row r="137" spans="1:1">
      <c r="A137" s="35"/>
    </row>
    <row r="138" spans="1:1">
      <c r="A138" s="35"/>
    </row>
    <row r="139" spans="1:1">
      <c r="A139" s="35"/>
    </row>
    <row r="140" spans="1:1">
      <c r="A140" s="35"/>
    </row>
    <row r="141" spans="1:1">
      <c r="A141" s="35"/>
    </row>
    <row r="142" spans="1:1">
      <c r="A142" s="35"/>
    </row>
    <row r="143" spans="1:1">
      <c r="A143" s="35"/>
    </row>
    <row r="144" spans="1:1">
      <c r="A144" s="35"/>
    </row>
    <row r="145" spans="1:1">
      <c r="A145" s="35"/>
    </row>
    <row r="146" spans="1:1">
      <c r="A146" s="35"/>
    </row>
    <row r="147" spans="1:1">
      <c r="A147" s="35"/>
    </row>
    <row r="148" spans="1:1">
      <c r="A148" s="35"/>
    </row>
    <row r="149" spans="1:1">
      <c r="A149" s="35"/>
    </row>
    <row r="150" spans="1:1">
      <c r="A150" s="35"/>
    </row>
    <row r="151" spans="1:1">
      <c r="A151" s="35"/>
    </row>
    <row r="152" spans="1:1">
      <c r="A152" s="35"/>
    </row>
    <row r="153" spans="1:1">
      <c r="A153" s="35"/>
    </row>
    <row r="154" spans="1:1">
      <c r="A154" s="35"/>
    </row>
    <row r="155" spans="1:1">
      <c r="A155" s="35"/>
    </row>
    <row r="156" spans="1:1">
      <c r="A156" s="35"/>
    </row>
    <row r="157" spans="1:1">
      <c r="A157" s="35"/>
    </row>
    <row r="158" spans="1:1">
      <c r="A158" s="35"/>
    </row>
    <row r="159" spans="1:1">
      <c r="A159" s="35"/>
    </row>
    <row r="160" spans="1:1">
      <c r="A160" s="35"/>
    </row>
    <row r="161" spans="1:1">
      <c r="A161" s="35"/>
    </row>
    <row r="162" spans="1:1">
      <c r="A162" s="35"/>
    </row>
    <row r="163" spans="1:1">
      <c r="A163" s="35"/>
    </row>
    <row r="164" spans="1:1">
      <c r="A164" s="35"/>
    </row>
    <row r="165" spans="1:1">
      <c r="A165" s="35"/>
    </row>
    <row r="166" spans="1:1">
      <c r="A166" s="35"/>
    </row>
    <row r="167" spans="1:1">
      <c r="A167" s="35"/>
    </row>
    <row r="168" spans="1:1">
      <c r="A168" s="35"/>
    </row>
    <row r="169" spans="1:1">
      <c r="A169" s="35"/>
    </row>
    <row r="170" spans="1:1">
      <c r="A170" s="35"/>
    </row>
    <row r="171" spans="1:1">
      <c r="A171" s="35"/>
    </row>
    <row r="172" spans="1:1">
      <c r="A172" s="35"/>
    </row>
    <row r="173" spans="1:1">
      <c r="A173" s="35"/>
    </row>
    <row r="174" spans="1:1">
      <c r="A174" s="35"/>
    </row>
    <row r="175" spans="1:1">
      <c r="A175" s="35"/>
    </row>
    <row r="176" spans="1:1">
      <c r="A176" s="35"/>
    </row>
    <row r="177" spans="1:1">
      <c r="A177" s="35"/>
    </row>
    <row r="178" spans="1:1">
      <c r="A178" s="35"/>
    </row>
    <row r="179" spans="1:1">
      <c r="A179" s="35"/>
    </row>
    <row r="180" spans="1:1">
      <c r="A180" s="35"/>
    </row>
    <row r="181" spans="1:1">
      <c r="A181" s="35"/>
    </row>
    <row r="182" spans="1:1">
      <c r="A182" s="35"/>
    </row>
    <row r="183" spans="1:1">
      <c r="A183" s="35"/>
    </row>
    <row r="184" spans="1:1">
      <c r="A184" s="35"/>
    </row>
    <row r="185" spans="1:1">
      <c r="A185" s="35"/>
    </row>
    <row r="186" spans="1:1">
      <c r="A186" s="35"/>
    </row>
    <row r="187" spans="1:1">
      <c r="A187" s="35"/>
    </row>
    <row r="188" spans="1:1">
      <c r="A188" s="35"/>
    </row>
    <row r="189" spans="1:1">
      <c r="A189" s="35"/>
    </row>
    <row r="190" spans="1:1">
      <c r="A190" s="35"/>
    </row>
    <row r="191" spans="1:1">
      <c r="A191" s="35"/>
    </row>
    <row r="192" spans="1:1">
      <c r="A192" s="35"/>
    </row>
    <row r="193" spans="1:1">
      <c r="A193" s="35"/>
    </row>
    <row r="194" spans="1:1">
      <c r="A194" s="35"/>
    </row>
    <row r="195" spans="1:1">
      <c r="A195" s="35"/>
    </row>
    <row r="196" spans="1:1">
      <c r="A196" s="35"/>
    </row>
    <row r="197" spans="1:1">
      <c r="A197" s="35"/>
    </row>
    <row r="198" spans="1:1">
      <c r="A198" s="35"/>
    </row>
    <row r="199" spans="1:1">
      <c r="A199" s="35"/>
    </row>
    <row r="200" spans="1:1">
      <c r="A200" s="35"/>
    </row>
    <row r="201" spans="1:1">
      <c r="A201" s="35"/>
    </row>
    <row r="202" spans="1:1">
      <c r="A202" s="35"/>
    </row>
    <row r="203" spans="1:1">
      <c r="A203" s="35"/>
    </row>
    <row r="204" spans="1:1">
      <c r="A204" s="35"/>
    </row>
    <row r="205" spans="1:1">
      <c r="A205" s="35"/>
    </row>
    <row r="206" spans="1:1">
      <c r="A206" s="35"/>
    </row>
    <row r="207" spans="1:1">
      <c r="A207" s="35"/>
    </row>
    <row r="208" spans="1:1">
      <c r="A208" s="35"/>
    </row>
    <row r="209" spans="1:1">
      <c r="A209" s="35"/>
    </row>
    <row r="210" spans="1:1">
      <c r="A210" s="35"/>
    </row>
    <row r="211" spans="1:1">
      <c r="A211" s="35"/>
    </row>
    <row r="212" spans="1:1">
      <c r="A212" s="35"/>
    </row>
    <row r="213" spans="1:1">
      <c r="A213" s="35"/>
    </row>
    <row r="214" spans="1:1">
      <c r="A214" s="35"/>
    </row>
    <row r="215" spans="1:1">
      <c r="A215" s="35"/>
    </row>
    <row r="216" spans="1:1">
      <c r="A216" s="35"/>
    </row>
    <row r="217" spans="1:1">
      <c r="A217" s="35"/>
    </row>
    <row r="218" spans="1:1">
      <c r="A218" s="35"/>
    </row>
    <row r="219" spans="1:1">
      <c r="A219" s="35"/>
    </row>
    <row r="220" spans="1:1">
      <c r="A220" s="35"/>
    </row>
    <row r="221" spans="1:1">
      <c r="A221" s="35"/>
    </row>
    <row r="222" spans="1:1">
      <c r="A222" s="35"/>
    </row>
    <row r="223" spans="1:1">
      <c r="A223" s="35"/>
    </row>
    <row r="224" spans="1:1">
      <c r="A224" s="35"/>
    </row>
    <row r="225" spans="1:1">
      <c r="A225" s="35"/>
    </row>
    <row r="226" spans="1:1">
      <c r="A226" s="35"/>
    </row>
    <row r="227" spans="1:1">
      <c r="A227" s="35"/>
    </row>
    <row r="228" spans="1:1">
      <c r="A228" s="35"/>
    </row>
    <row r="229" spans="1:1">
      <c r="A229" s="35"/>
    </row>
    <row r="230" spans="1:1">
      <c r="A230" s="35"/>
    </row>
    <row r="231" spans="1:1">
      <c r="A231" s="35"/>
    </row>
    <row r="232" spans="1:1">
      <c r="A232" s="35"/>
    </row>
    <row r="233" spans="1:1">
      <c r="A233" s="35"/>
    </row>
    <row r="234" spans="1:1">
      <c r="A234" s="35"/>
    </row>
    <row r="235" spans="1:1">
      <c r="A235" s="35"/>
    </row>
    <row r="236" spans="1:1">
      <c r="A236" s="35"/>
    </row>
    <row r="237" spans="1:1">
      <c r="A237" s="35"/>
    </row>
    <row r="238" spans="1:1">
      <c r="A238" s="35"/>
    </row>
    <row r="239" spans="1:1">
      <c r="A239" s="35"/>
    </row>
    <row r="240" spans="1:1">
      <c r="A240" s="35"/>
    </row>
    <row r="241" spans="1:1">
      <c r="A241" s="35"/>
    </row>
    <row r="242" spans="1:1">
      <c r="A242" s="35"/>
    </row>
    <row r="243" spans="1:1">
      <c r="A243" s="35"/>
    </row>
    <row r="244" spans="1:1">
      <c r="A244" s="35"/>
    </row>
    <row r="245" spans="1:1">
      <c r="A245" s="35"/>
    </row>
    <row r="246" spans="1:1">
      <c r="A246" s="35"/>
    </row>
    <row r="247" spans="1:1">
      <c r="A247" s="35"/>
    </row>
    <row r="248" spans="1:1">
      <c r="A248" s="35"/>
    </row>
    <row r="249" spans="1:1">
      <c r="A249" s="35"/>
    </row>
    <row r="250" spans="1:1">
      <c r="A250" s="35"/>
    </row>
    <row r="251" spans="1:1">
      <c r="A251" s="35"/>
    </row>
    <row r="252" spans="1:1">
      <c r="A252" s="35"/>
    </row>
    <row r="253" spans="1:1">
      <c r="A253" s="35"/>
    </row>
    <row r="254" spans="1:1">
      <c r="A254" s="35"/>
    </row>
    <row r="255" spans="1:1">
      <c r="A255" s="35"/>
    </row>
    <row r="256" spans="1:1">
      <c r="A256" s="35"/>
    </row>
    <row r="257" spans="1:1">
      <c r="A257" s="35"/>
    </row>
    <row r="258" spans="1:1">
      <c r="A258" s="35"/>
    </row>
  </sheetData>
  <mergeCells count="29">
    <mergeCell ref="A33:C33"/>
    <mergeCell ref="A34:G34"/>
    <mergeCell ref="E27:F27"/>
    <mergeCell ref="B29:D29"/>
    <mergeCell ref="B27:D27"/>
    <mergeCell ref="B28:D28"/>
    <mergeCell ref="E28:F28"/>
    <mergeCell ref="B30:F30"/>
    <mergeCell ref="B31:F31"/>
    <mergeCell ref="B32:F32"/>
    <mergeCell ref="E4:G4"/>
    <mergeCell ref="G5:H5"/>
    <mergeCell ref="G8:J8"/>
    <mergeCell ref="G15:J15"/>
    <mergeCell ref="A11:B11"/>
    <mergeCell ref="A3:B3"/>
    <mergeCell ref="A8:B8"/>
    <mergeCell ref="A13:B13"/>
    <mergeCell ref="A15:B15"/>
    <mergeCell ref="A18:B18"/>
    <mergeCell ref="A12:B12"/>
    <mergeCell ref="A16:B16"/>
    <mergeCell ref="B26:D26"/>
    <mergeCell ref="B20:D20"/>
    <mergeCell ref="B21:D21"/>
    <mergeCell ref="B22:D22"/>
    <mergeCell ref="B23:D23"/>
    <mergeCell ref="B24:D24"/>
    <mergeCell ref="B25:D25"/>
  </mergeCells>
  <phoneticPr fontId="3" type="noConversion"/>
  <pageMargins left="0.19685039370078741" right="0" top="0" bottom="0" header="0.31496062992125984" footer="0.19685039370078741"/>
  <pageSetup paperSize="9" scale="62" orientation="portrait" verticalDpi="300" r:id="rId1"/>
  <headerFooter alignWithMargins="0"/>
  <rowBreaks count="1" manualBreakCount="1">
    <brk id="33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N316"/>
  <sheetViews>
    <sheetView tabSelected="1" zoomScaleNormal="100" zoomScaleSheetLayoutView="100" workbookViewId="0">
      <pane xSplit="2" ySplit="6" topLeftCell="C64" activePane="bottomRight" state="frozen"/>
      <selection activeCell="A67" sqref="A67"/>
      <selection pane="topRight" activeCell="A67" sqref="A67"/>
      <selection pane="bottomLeft" activeCell="A67" sqref="A67"/>
      <selection pane="bottomRight" activeCell="N71" sqref="N71"/>
    </sheetView>
  </sheetViews>
  <sheetFormatPr defaultRowHeight="18.75"/>
  <cols>
    <col min="1" max="1" width="47.7109375" style="2" customWidth="1"/>
    <col min="2" max="2" width="5.85546875" style="17" customWidth="1"/>
    <col min="3" max="4" width="15.85546875" style="17" customWidth="1"/>
    <col min="5" max="5" width="13.85546875" style="17" customWidth="1"/>
    <col min="6" max="6" width="14.28515625" style="17" customWidth="1"/>
    <col min="7" max="7" width="12.28515625" style="17" customWidth="1"/>
    <col min="8" max="8" width="12.140625" style="217" customWidth="1"/>
    <col min="9" max="9" width="15.85546875" style="17" customWidth="1"/>
    <col min="10" max="16384" width="9.140625" style="2"/>
  </cols>
  <sheetData>
    <row r="1" spans="1:10" ht="30.75" customHeight="1">
      <c r="A1" s="428" t="s">
        <v>83</v>
      </c>
      <c r="B1" s="428"/>
      <c r="C1" s="428"/>
      <c r="D1" s="428"/>
      <c r="E1" s="428"/>
      <c r="F1" s="428"/>
      <c r="G1" s="428"/>
      <c r="H1" s="428"/>
      <c r="I1" s="428"/>
    </row>
    <row r="2" spans="1:10" ht="5.25" customHeight="1">
      <c r="A2" s="29"/>
      <c r="B2" s="36"/>
      <c r="C2" s="36"/>
      <c r="D2" s="36"/>
      <c r="E2" s="36"/>
      <c r="F2" s="36"/>
      <c r="G2" s="36"/>
      <c r="H2" s="215"/>
      <c r="I2" s="36"/>
    </row>
    <row r="3" spans="1:10" ht="42" customHeight="1">
      <c r="A3" s="404" t="s">
        <v>203</v>
      </c>
      <c r="B3" s="405" t="s">
        <v>15</v>
      </c>
      <c r="C3" s="407" t="s">
        <v>449</v>
      </c>
      <c r="D3" s="407"/>
      <c r="E3" s="406" t="s">
        <v>484</v>
      </c>
      <c r="F3" s="406"/>
      <c r="G3" s="406"/>
      <c r="H3" s="406"/>
      <c r="I3" s="429" t="s">
        <v>197</v>
      </c>
    </row>
    <row r="4" spans="1:10" ht="72.75" customHeight="1">
      <c r="A4" s="404"/>
      <c r="B4" s="405"/>
      <c r="C4" s="264" t="s">
        <v>485</v>
      </c>
      <c r="D4" s="264" t="s">
        <v>486</v>
      </c>
      <c r="E4" s="42" t="s">
        <v>187</v>
      </c>
      <c r="F4" s="42" t="s">
        <v>176</v>
      </c>
      <c r="G4" s="42" t="s">
        <v>377</v>
      </c>
      <c r="H4" s="216" t="s">
        <v>378</v>
      </c>
      <c r="I4" s="430"/>
      <c r="J4" s="234"/>
    </row>
    <row r="5" spans="1:10" ht="12" customHeight="1">
      <c r="A5" s="83">
        <v>1</v>
      </c>
      <c r="B5" s="250">
        <v>2</v>
      </c>
      <c r="C5" s="83">
        <v>3</v>
      </c>
      <c r="D5" s="83">
        <v>4</v>
      </c>
      <c r="E5" s="250">
        <v>5</v>
      </c>
      <c r="F5" s="83">
        <v>6</v>
      </c>
      <c r="G5" s="83">
        <v>7</v>
      </c>
      <c r="H5" s="218">
        <v>8</v>
      </c>
      <c r="I5" s="83">
        <v>9</v>
      </c>
      <c r="J5" s="234"/>
    </row>
    <row r="6" spans="1:10" s="4" customFormat="1" ht="33" customHeight="1">
      <c r="A6" s="436" t="s">
        <v>196</v>
      </c>
      <c r="B6" s="436"/>
      <c r="C6" s="436"/>
      <c r="D6" s="436"/>
      <c r="E6" s="436"/>
      <c r="F6" s="436"/>
      <c r="G6" s="436"/>
      <c r="H6" s="436"/>
      <c r="I6" s="436"/>
      <c r="J6" s="236"/>
    </row>
    <row r="7" spans="1:10" s="4" customFormat="1" ht="42.75" customHeight="1">
      <c r="A7" s="270" t="s">
        <v>495</v>
      </c>
      <c r="B7" s="271">
        <v>1000</v>
      </c>
      <c r="C7" s="268">
        <v>17009</v>
      </c>
      <c r="D7" s="272">
        <v>14582.8</v>
      </c>
      <c r="E7" s="268">
        <v>4054</v>
      </c>
      <c r="F7" s="273">
        <v>3683</v>
      </c>
      <c r="G7" s="269">
        <f>F7-E7</f>
        <v>-371</v>
      </c>
      <c r="H7" s="274">
        <f>F7/E7*100</f>
        <v>90.84854464726196</v>
      </c>
      <c r="I7" s="275"/>
      <c r="J7" s="236"/>
    </row>
    <row r="8" spans="1:10" ht="44.25" customHeight="1">
      <c r="A8" s="270" t="s">
        <v>496</v>
      </c>
      <c r="B8" s="276">
        <v>1010</v>
      </c>
      <c r="C8" s="269">
        <f>SUM(C9:C16)</f>
        <v>-14924.4</v>
      </c>
      <c r="D8" s="269">
        <f>SUM(D9:D16)</f>
        <v>-12704</v>
      </c>
      <c r="E8" s="269">
        <f>SUM(E9:E16)</f>
        <v>-3515</v>
      </c>
      <c r="F8" s="269">
        <f>SUM(F9:F16)</f>
        <v>-3208</v>
      </c>
      <c r="G8" s="269">
        <f>F8-E8</f>
        <v>307</v>
      </c>
      <c r="H8" s="274">
        <f>F8/E8*100</f>
        <v>91.266002844950208</v>
      </c>
      <c r="I8" s="275"/>
      <c r="J8" s="234"/>
    </row>
    <row r="9" spans="1:10" s="1" customFormat="1" ht="22.5" customHeight="1">
      <c r="A9" s="277" t="s">
        <v>202</v>
      </c>
      <c r="B9" s="278">
        <v>1011</v>
      </c>
      <c r="C9" s="267">
        <v>-14924.4</v>
      </c>
      <c r="D9" s="267">
        <v>-12704</v>
      </c>
      <c r="E9" s="267">
        <v>-3515</v>
      </c>
      <c r="F9" s="267">
        <v>-3208</v>
      </c>
      <c r="G9" s="269">
        <f t="shared" ref="G9:G16" si="0">F9-E9</f>
        <v>307</v>
      </c>
      <c r="H9" s="274">
        <f t="shared" ref="H9:H16" si="1">F9/E9*100</f>
        <v>91.266002844950208</v>
      </c>
      <c r="I9" s="279"/>
      <c r="J9" s="237"/>
    </row>
    <row r="10" spans="1:10" s="1" customFormat="1" ht="21" customHeight="1">
      <c r="A10" s="277" t="s">
        <v>59</v>
      </c>
      <c r="B10" s="278">
        <v>1012</v>
      </c>
      <c r="C10" s="267"/>
      <c r="D10" s="267" t="s">
        <v>253</v>
      </c>
      <c r="E10" s="267" t="s">
        <v>253</v>
      </c>
      <c r="F10" s="267" t="s">
        <v>253</v>
      </c>
      <c r="G10" s="280" t="e">
        <f t="shared" si="0"/>
        <v>#VALUE!</v>
      </c>
      <c r="H10" s="274" t="e">
        <f t="shared" si="1"/>
        <v>#VALUE!</v>
      </c>
      <c r="I10" s="279"/>
      <c r="J10" s="237"/>
    </row>
    <row r="11" spans="1:10" s="1" customFormat="1" ht="21" customHeight="1">
      <c r="A11" s="277" t="s">
        <v>58</v>
      </c>
      <c r="B11" s="278">
        <v>1013</v>
      </c>
      <c r="C11" s="267"/>
      <c r="D11" s="267"/>
      <c r="E11" s="267"/>
      <c r="F11" s="267"/>
      <c r="G11" s="269">
        <f t="shared" si="0"/>
        <v>0</v>
      </c>
      <c r="H11" s="274" t="e">
        <f t="shared" si="1"/>
        <v>#DIV/0!</v>
      </c>
      <c r="I11" s="279"/>
    </row>
    <row r="12" spans="1:10" s="1" customFormat="1" ht="21" customHeight="1">
      <c r="A12" s="277" t="s">
        <v>35</v>
      </c>
      <c r="B12" s="278">
        <v>1014</v>
      </c>
      <c r="C12" s="267"/>
      <c r="D12" s="267"/>
      <c r="E12" s="267"/>
      <c r="F12" s="267">
        <v>0</v>
      </c>
      <c r="G12" s="269">
        <f t="shared" si="0"/>
        <v>0</v>
      </c>
      <c r="H12" s="274" t="e">
        <f t="shared" si="1"/>
        <v>#DIV/0!</v>
      </c>
      <c r="I12" s="279"/>
    </row>
    <row r="13" spans="1:10" s="1" customFormat="1" ht="19.5" customHeight="1">
      <c r="A13" s="277" t="s">
        <v>36</v>
      </c>
      <c r="B13" s="278">
        <v>1015</v>
      </c>
      <c r="C13" s="267"/>
      <c r="D13" s="267"/>
      <c r="E13" s="267"/>
      <c r="F13" s="267"/>
      <c r="G13" s="269">
        <f t="shared" si="0"/>
        <v>0</v>
      </c>
      <c r="H13" s="274" t="e">
        <f t="shared" si="1"/>
        <v>#DIV/0!</v>
      </c>
      <c r="I13" s="279"/>
    </row>
    <row r="14" spans="1:10" s="1" customFormat="1" ht="48" customHeight="1">
      <c r="A14" s="277" t="s">
        <v>372</v>
      </c>
      <c r="B14" s="278">
        <v>1016</v>
      </c>
      <c r="C14" s="267"/>
      <c r="D14" s="267" t="s">
        <v>253</v>
      </c>
      <c r="E14" s="267" t="s">
        <v>253</v>
      </c>
      <c r="F14" s="267" t="s">
        <v>253</v>
      </c>
      <c r="G14" s="269" t="e">
        <f t="shared" si="0"/>
        <v>#VALUE!</v>
      </c>
      <c r="H14" s="274" t="e">
        <f t="shared" si="1"/>
        <v>#VALUE!</v>
      </c>
      <c r="I14" s="279"/>
    </row>
    <row r="15" spans="1:10" s="1" customFormat="1" ht="33" customHeight="1">
      <c r="A15" s="277" t="s">
        <v>373</v>
      </c>
      <c r="B15" s="278">
        <v>1017</v>
      </c>
      <c r="C15" s="267"/>
      <c r="D15" s="267"/>
      <c r="E15" s="267"/>
      <c r="F15" s="267"/>
      <c r="G15" s="269">
        <f t="shared" si="0"/>
        <v>0</v>
      </c>
      <c r="H15" s="274" t="e">
        <f t="shared" si="1"/>
        <v>#DIV/0!</v>
      </c>
      <c r="I15" s="279"/>
    </row>
    <row r="16" spans="1:10" s="1" customFormat="1" ht="22.5" customHeight="1">
      <c r="A16" s="277" t="s">
        <v>497</v>
      </c>
      <c r="B16" s="278">
        <v>1018</v>
      </c>
      <c r="C16" s="267"/>
      <c r="D16" s="267"/>
      <c r="E16" s="267"/>
      <c r="F16" s="267"/>
      <c r="G16" s="269">
        <f t="shared" si="0"/>
        <v>0</v>
      </c>
      <c r="H16" s="274" t="e">
        <f t="shared" si="1"/>
        <v>#DIV/0!</v>
      </c>
      <c r="I16" s="279"/>
    </row>
    <row r="17" spans="1:9" s="4" customFormat="1" ht="27.75" customHeight="1">
      <c r="A17" s="281" t="s">
        <v>21</v>
      </c>
      <c r="B17" s="276">
        <v>1020</v>
      </c>
      <c r="C17" s="282">
        <f>SUM(C7:C8)</f>
        <v>2084.6000000000004</v>
      </c>
      <c r="D17" s="282">
        <f>SUM(D7:D8)</f>
        <v>1878.7999999999993</v>
      </c>
      <c r="E17" s="282">
        <f>SUM(E7:E8)</f>
        <v>539</v>
      </c>
      <c r="F17" s="282">
        <f>SUM(F7:F8)</f>
        <v>475</v>
      </c>
      <c r="G17" s="282">
        <f>F17-E17</f>
        <v>-64</v>
      </c>
      <c r="H17" s="283">
        <f>F17/E17*100</f>
        <v>88.126159554730989</v>
      </c>
      <c r="I17" s="284"/>
    </row>
    <row r="18" spans="1:9" s="4" customFormat="1" ht="27.75" customHeight="1">
      <c r="A18" s="281"/>
      <c r="B18" s="276"/>
      <c r="C18" s="282"/>
      <c r="D18" s="282"/>
      <c r="E18" s="282"/>
      <c r="F18" s="282"/>
      <c r="G18" s="282"/>
      <c r="H18" s="283"/>
      <c r="I18" s="284"/>
    </row>
    <row r="19" spans="1:9" ht="34.5" customHeight="1">
      <c r="A19" s="285" t="s">
        <v>498</v>
      </c>
      <c r="B19" s="271">
        <v>1030</v>
      </c>
      <c r="C19" s="266"/>
      <c r="D19" s="266"/>
      <c r="E19" s="266"/>
      <c r="F19" s="266">
        <v>0</v>
      </c>
      <c r="G19" s="286">
        <f>F19-E19</f>
        <v>0</v>
      </c>
      <c r="H19" s="283" t="e">
        <f>F19/E19*100</f>
        <v>#DIV/0!</v>
      </c>
      <c r="I19" s="275"/>
    </row>
    <row r="20" spans="1:9" ht="16.5" customHeight="1">
      <c r="A20" s="277" t="s">
        <v>160</v>
      </c>
      <c r="B20" s="271">
        <v>1031</v>
      </c>
      <c r="C20" s="267"/>
      <c r="D20" s="267"/>
      <c r="E20" s="267"/>
      <c r="F20" s="267"/>
      <c r="G20" s="287">
        <f>F20-E20</f>
        <v>0</v>
      </c>
      <c r="H20" s="288"/>
      <c r="I20" s="275"/>
    </row>
    <row r="21" spans="1:9" ht="32.25" customHeight="1">
      <c r="A21" s="270" t="s">
        <v>499</v>
      </c>
      <c r="B21" s="276">
        <v>1040</v>
      </c>
      <c r="C21" s="269">
        <f>SUM(C22:C41,C43)</f>
        <v>0</v>
      </c>
      <c r="D21" s="269">
        <f>SUM(D22:D41,D43)</f>
        <v>0</v>
      </c>
      <c r="E21" s="269">
        <f>SUM(E22:E41,E43)</f>
        <v>0</v>
      </c>
      <c r="F21" s="269">
        <f>SUM(F22:F41,F43)</f>
        <v>0</v>
      </c>
      <c r="G21" s="269">
        <f>F21-E21</f>
        <v>0</v>
      </c>
      <c r="H21" s="283" t="e">
        <f>F21/E21*100</f>
        <v>#DIV/0!</v>
      </c>
      <c r="I21" s="275"/>
    </row>
    <row r="22" spans="1:9" ht="33.75" customHeight="1">
      <c r="A22" s="277" t="s">
        <v>91</v>
      </c>
      <c r="B22" s="271">
        <v>1041</v>
      </c>
      <c r="C22" s="267" t="s">
        <v>253</v>
      </c>
      <c r="D22" s="267" t="s">
        <v>253</v>
      </c>
      <c r="E22" s="267" t="s">
        <v>253</v>
      </c>
      <c r="F22" s="267" t="s">
        <v>253</v>
      </c>
      <c r="G22" s="269" t="e">
        <f t="shared" ref="G22:G43" si="2">F22-E22</f>
        <v>#VALUE!</v>
      </c>
      <c r="H22" s="288"/>
      <c r="I22" s="275"/>
    </row>
    <row r="23" spans="1:9" ht="21.75" customHeight="1">
      <c r="A23" s="277" t="s">
        <v>152</v>
      </c>
      <c r="B23" s="271">
        <v>1042</v>
      </c>
      <c r="C23" s="267" t="s">
        <v>253</v>
      </c>
      <c r="D23" s="267" t="s">
        <v>253</v>
      </c>
      <c r="E23" s="267" t="s">
        <v>253</v>
      </c>
      <c r="F23" s="267" t="s">
        <v>253</v>
      </c>
      <c r="G23" s="269" t="e">
        <f t="shared" si="2"/>
        <v>#VALUE!</v>
      </c>
      <c r="H23" s="288"/>
      <c r="I23" s="275"/>
    </row>
    <row r="24" spans="1:9" ht="21.75" customHeight="1">
      <c r="A24" s="277" t="s">
        <v>56</v>
      </c>
      <c r="B24" s="271">
        <v>1043</v>
      </c>
      <c r="C24" s="267" t="s">
        <v>253</v>
      </c>
      <c r="D24" s="267" t="s">
        <v>253</v>
      </c>
      <c r="E24" s="267" t="s">
        <v>253</v>
      </c>
      <c r="F24" s="267" t="s">
        <v>253</v>
      </c>
      <c r="G24" s="269" t="e">
        <f t="shared" si="2"/>
        <v>#VALUE!</v>
      </c>
      <c r="H24" s="288"/>
      <c r="I24" s="275"/>
    </row>
    <row r="25" spans="1:9" ht="21.75" customHeight="1">
      <c r="A25" s="277" t="s">
        <v>19</v>
      </c>
      <c r="B25" s="271">
        <v>1044</v>
      </c>
      <c r="C25" s="267" t="s">
        <v>253</v>
      </c>
      <c r="D25" s="267" t="s">
        <v>253</v>
      </c>
      <c r="E25" s="267" t="s">
        <v>253</v>
      </c>
      <c r="F25" s="267" t="s">
        <v>253</v>
      </c>
      <c r="G25" s="269" t="e">
        <f t="shared" si="2"/>
        <v>#VALUE!</v>
      </c>
      <c r="H25" s="288"/>
      <c r="I25" s="275"/>
    </row>
    <row r="26" spans="1:9" ht="19.5" customHeight="1">
      <c r="A26" s="277" t="s">
        <v>20</v>
      </c>
      <c r="B26" s="271">
        <v>1045</v>
      </c>
      <c r="C26" s="267" t="s">
        <v>253</v>
      </c>
      <c r="D26" s="267" t="s">
        <v>253</v>
      </c>
      <c r="E26" s="267" t="s">
        <v>253</v>
      </c>
      <c r="F26" s="267" t="s">
        <v>253</v>
      </c>
      <c r="G26" s="269" t="e">
        <f t="shared" si="2"/>
        <v>#VALUE!</v>
      </c>
      <c r="H26" s="288"/>
      <c r="I26" s="275"/>
    </row>
    <row r="27" spans="1:9" s="1" customFormat="1" ht="20.100000000000001" customHeight="1">
      <c r="A27" s="277" t="s">
        <v>33</v>
      </c>
      <c r="B27" s="271">
        <v>1046</v>
      </c>
      <c r="C27" s="267" t="s">
        <v>253</v>
      </c>
      <c r="D27" s="267" t="s">
        <v>253</v>
      </c>
      <c r="E27" s="267" t="s">
        <v>253</v>
      </c>
      <c r="F27" s="267" t="s">
        <v>253</v>
      </c>
      <c r="G27" s="269" t="e">
        <f t="shared" si="2"/>
        <v>#VALUE!</v>
      </c>
      <c r="H27" s="288"/>
      <c r="I27" s="275"/>
    </row>
    <row r="28" spans="1:9" s="1" customFormat="1" ht="20.100000000000001" customHeight="1">
      <c r="A28" s="277" t="s">
        <v>34</v>
      </c>
      <c r="B28" s="271">
        <v>1047</v>
      </c>
      <c r="C28" s="267" t="s">
        <v>253</v>
      </c>
      <c r="D28" s="267" t="s">
        <v>253</v>
      </c>
      <c r="E28" s="267" t="s">
        <v>253</v>
      </c>
      <c r="F28" s="267" t="s">
        <v>253</v>
      </c>
      <c r="G28" s="269" t="e">
        <f t="shared" si="2"/>
        <v>#VALUE!</v>
      </c>
      <c r="H28" s="288"/>
      <c r="I28" s="275"/>
    </row>
    <row r="29" spans="1:9" s="1" customFormat="1" ht="20.25" customHeight="1">
      <c r="A29" s="277" t="s">
        <v>35</v>
      </c>
      <c r="B29" s="271">
        <v>1048</v>
      </c>
      <c r="C29" s="267" t="s">
        <v>253</v>
      </c>
      <c r="D29" s="267" t="s">
        <v>253</v>
      </c>
      <c r="E29" s="267" t="s">
        <v>253</v>
      </c>
      <c r="F29" s="267" t="s">
        <v>253</v>
      </c>
      <c r="G29" s="269" t="e">
        <f t="shared" si="2"/>
        <v>#VALUE!</v>
      </c>
      <c r="H29" s="288"/>
      <c r="I29" s="275"/>
    </row>
    <row r="30" spans="1:9" s="1" customFormat="1" ht="20.25" customHeight="1">
      <c r="A30" s="277" t="s">
        <v>36</v>
      </c>
      <c r="B30" s="271">
        <v>1049</v>
      </c>
      <c r="C30" s="267" t="s">
        <v>253</v>
      </c>
      <c r="D30" s="267" t="s">
        <v>253</v>
      </c>
      <c r="E30" s="267" t="s">
        <v>253</v>
      </c>
      <c r="F30" s="267" t="s">
        <v>253</v>
      </c>
      <c r="G30" s="269" t="e">
        <f t="shared" si="2"/>
        <v>#VALUE!</v>
      </c>
      <c r="H30" s="288"/>
      <c r="I30" s="275"/>
    </row>
    <row r="31" spans="1:9" s="1" customFormat="1" ht="35.25" customHeight="1">
      <c r="A31" s="277" t="s">
        <v>37</v>
      </c>
      <c r="B31" s="271">
        <v>1050</v>
      </c>
      <c r="C31" s="267" t="s">
        <v>253</v>
      </c>
      <c r="D31" s="267" t="s">
        <v>253</v>
      </c>
      <c r="E31" s="267" t="s">
        <v>253</v>
      </c>
      <c r="F31" s="267" t="s">
        <v>253</v>
      </c>
      <c r="G31" s="269" t="e">
        <f t="shared" si="2"/>
        <v>#VALUE!</v>
      </c>
      <c r="H31" s="288"/>
      <c r="I31" s="275"/>
    </row>
    <row r="32" spans="1:9" s="1" customFormat="1" ht="46.5" customHeight="1">
      <c r="A32" s="277" t="s">
        <v>38</v>
      </c>
      <c r="B32" s="271">
        <v>1051</v>
      </c>
      <c r="C32" s="267" t="s">
        <v>253</v>
      </c>
      <c r="D32" s="267" t="s">
        <v>253</v>
      </c>
      <c r="E32" s="267" t="s">
        <v>253</v>
      </c>
      <c r="F32" s="267" t="s">
        <v>253</v>
      </c>
      <c r="G32" s="269" t="e">
        <f t="shared" si="2"/>
        <v>#VALUE!</v>
      </c>
      <c r="H32" s="288"/>
      <c r="I32" s="275"/>
    </row>
    <row r="33" spans="1:9" s="1" customFormat="1" ht="33.75" customHeight="1">
      <c r="A33" s="277" t="s">
        <v>39</v>
      </c>
      <c r="B33" s="271">
        <v>1052</v>
      </c>
      <c r="C33" s="267" t="s">
        <v>253</v>
      </c>
      <c r="D33" s="267" t="s">
        <v>253</v>
      </c>
      <c r="E33" s="267" t="s">
        <v>253</v>
      </c>
      <c r="F33" s="267" t="s">
        <v>253</v>
      </c>
      <c r="G33" s="269" t="e">
        <f t="shared" si="2"/>
        <v>#VALUE!</v>
      </c>
      <c r="H33" s="288"/>
      <c r="I33" s="275"/>
    </row>
    <row r="34" spans="1:9" s="1" customFormat="1" ht="31.5" customHeight="1">
      <c r="A34" s="277" t="s">
        <v>374</v>
      </c>
      <c r="B34" s="271">
        <v>1053</v>
      </c>
      <c r="C34" s="267" t="s">
        <v>253</v>
      </c>
      <c r="D34" s="267" t="s">
        <v>253</v>
      </c>
      <c r="E34" s="267" t="s">
        <v>253</v>
      </c>
      <c r="F34" s="267" t="s">
        <v>253</v>
      </c>
      <c r="G34" s="269" t="e">
        <f t="shared" si="2"/>
        <v>#VALUE!</v>
      </c>
      <c r="H34" s="288"/>
      <c r="I34" s="275"/>
    </row>
    <row r="35" spans="1:9" s="1" customFormat="1" ht="21.75" customHeight="1">
      <c r="A35" s="277" t="s">
        <v>40</v>
      </c>
      <c r="B35" s="271">
        <v>1054</v>
      </c>
      <c r="C35" s="267" t="s">
        <v>253</v>
      </c>
      <c r="D35" s="267" t="s">
        <v>253</v>
      </c>
      <c r="E35" s="267" t="s">
        <v>253</v>
      </c>
      <c r="F35" s="267" t="s">
        <v>253</v>
      </c>
      <c r="G35" s="269" t="e">
        <f t="shared" si="2"/>
        <v>#VALUE!</v>
      </c>
      <c r="H35" s="288"/>
      <c r="I35" s="275"/>
    </row>
    <row r="36" spans="1:9" s="1" customFormat="1" ht="20.25" customHeight="1">
      <c r="A36" s="277" t="s">
        <v>60</v>
      </c>
      <c r="B36" s="271">
        <v>1055</v>
      </c>
      <c r="C36" s="267" t="s">
        <v>253</v>
      </c>
      <c r="D36" s="267" t="s">
        <v>253</v>
      </c>
      <c r="E36" s="267" t="s">
        <v>253</v>
      </c>
      <c r="F36" s="267" t="s">
        <v>253</v>
      </c>
      <c r="G36" s="269" t="e">
        <f t="shared" si="2"/>
        <v>#VALUE!</v>
      </c>
      <c r="H36" s="288"/>
      <c r="I36" s="275"/>
    </row>
    <row r="37" spans="1:9" s="1" customFormat="1" ht="20.100000000000001" customHeight="1">
      <c r="A37" s="277" t="s">
        <v>41</v>
      </c>
      <c r="B37" s="271">
        <v>1056</v>
      </c>
      <c r="C37" s="267" t="s">
        <v>253</v>
      </c>
      <c r="D37" s="267" t="s">
        <v>253</v>
      </c>
      <c r="E37" s="267" t="s">
        <v>253</v>
      </c>
      <c r="F37" s="267" t="s">
        <v>253</v>
      </c>
      <c r="G37" s="269" t="e">
        <f t="shared" si="2"/>
        <v>#VALUE!</v>
      </c>
      <c r="H37" s="288"/>
      <c r="I37" s="275"/>
    </row>
    <row r="38" spans="1:9" s="1" customFormat="1" ht="21.75" customHeight="1">
      <c r="A38" s="277" t="s">
        <v>42</v>
      </c>
      <c r="B38" s="271">
        <v>1057</v>
      </c>
      <c r="C38" s="267" t="s">
        <v>253</v>
      </c>
      <c r="D38" s="267" t="s">
        <v>253</v>
      </c>
      <c r="E38" s="267" t="s">
        <v>253</v>
      </c>
      <c r="F38" s="267" t="s">
        <v>253</v>
      </c>
      <c r="G38" s="269" t="e">
        <f t="shared" si="2"/>
        <v>#VALUE!</v>
      </c>
      <c r="H38" s="288"/>
      <c r="I38" s="275"/>
    </row>
    <row r="39" spans="1:9" s="1" customFormat="1" ht="30.75" customHeight="1">
      <c r="A39" s="277" t="s">
        <v>43</v>
      </c>
      <c r="B39" s="271">
        <v>1058</v>
      </c>
      <c r="C39" s="267" t="s">
        <v>253</v>
      </c>
      <c r="D39" s="267" t="s">
        <v>253</v>
      </c>
      <c r="E39" s="267" t="s">
        <v>253</v>
      </c>
      <c r="F39" s="267" t="s">
        <v>253</v>
      </c>
      <c r="G39" s="269" t="e">
        <f t="shared" si="2"/>
        <v>#VALUE!</v>
      </c>
      <c r="H39" s="288"/>
      <c r="I39" s="275"/>
    </row>
    <row r="40" spans="1:9" s="1" customFormat="1" ht="30.75" customHeight="1">
      <c r="A40" s="277" t="s">
        <v>44</v>
      </c>
      <c r="B40" s="271">
        <v>1059</v>
      </c>
      <c r="C40" s="267" t="s">
        <v>253</v>
      </c>
      <c r="D40" s="267" t="s">
        <v>253</v>
      </c>
      <c r="E40" s="267" t="s">
        <v>253</v>
      </c>
      <c r="F40" s="267" t="s">
        <v>253</v>
      </c>
      <c r="G40" s="269" t="e">
        <f t="shared" si="2"/>
        <v>#VALUE!</v>
      </c>
      <c r="H40" s="288"/>
      <c r="I40" s="275"/>
    </row>
    <row r="41" spans="1:9" s="1" customFormat="1" ht="50.25" customHeight="1">
      <c r="A41" s="277" t="s">
        <v>68</v>
      </c>
      <c r="B41" s="271">
        <v>1060</v>
      </c>
      <c r="C41" s="267" t="s">
        <v>253</v>
      </c>
      <c r="D41" s="267" t="s">
        <v>253</v>
      </c>
      <c r="E41" s="267" t="s">
        <v>253</v>
      </c>
      <c r="F41" s="267" t="s">
        <v>253</v>
      </c>
      <c r="G41" s="269" t="e">
        <f t="shared" si="2"/>
        <v>#VALUE!</v>
      </c>
      <c r="H41" s="288"/>
      <c r="I41" s="275"/>
    </row>
    <row r="42" spans="1:9" s="1" customFormat="1" ht="22.5" customHeight="1">
      <c r="A42" s="289" t="s">
        <v>45</v>
      </c>
      <c r="B42" s="290">
        <v>1061</v>
      </c>
      <c r="C42" s="291" t="s">
        <v>253</v>
      </c>
      <c r="D42" s="291" t="s">
        <v>253</v>
      </c>
      <c r="E42" s="291" t="s">
        <v>253</v>
      </c>
      <c r="F42" s="291" t="s">
        <v>253</v>
      </c>
      <c r="G42" s="269" t="e">
        <f t="shared" si="2"/>
        <v>#VALUE!</v>
      </c>
      <c r="H42" s="292"/>
      <c r="I42" s="275"/>
    </row>
    <row r="43" spans="1:9" s="1" customFormat="1" ht="22.5" customHeight="1">
      <c r="A43" s="277" t="s">
        <v>500</v>
      </c>
      <c r="B43" s="271">
        <v>1062</v>
      </c>
      <c r="C43" s="267" t="s">
        <v>253</v>
      </c>
      <c r="D43" s="267" t="s">
        <v>253</v>
      </c>
      <c r="E43" s="267" t="s">
        <v>253</v>
      </c>
      <c r="F43" s="267" t="s">
        <v>253</v>
      </c>
      <c r="G43" s="269" t="e">
        <f t="shared" si="2"/>
        <v>#VALUE!</v>
      </c>
      <c r="H43" s="288"/>
      <c r="I43" s="275"/>
    </row>
    <row r="44" spans="1:9" ht="27.75" customHeight="1">
      <c r="A44" s="293" t="s">
        <v>501</v>
      </c>
      <c r="B44" s="276">
        <v>1070</v>
      </c>
      <c r="C44" s="269">
        <f>SUM(C45:C51)</f>
        <v>-1966</v>
      </c>
      <c r="D44" s="269">
        <f>SUM(D45:D51)</f>
        <v>-1754</v>
      </c>
      <c r="E44" s="269">
        <f>SUM(E45:E51)</f>
        <v>-426</v>
      </c>
      <c r="F44" s="269">
        <f>SUM(F45:F51)</f>
        <v>-535</v>
      </c>
      <c r="G44" s="269">
        <f>F44-E44</f>
        <v>-109</v>
      </c>
      <c r="H44" s="283">
        <f>F44/E44*100</f>
        <v>125.5868544600939</v>
      </c>
      <c r="I44" s="275"/>
    </row>
    <row r="45" spans="1:9" ht="22.5" customHeight="1">
      <c r="A45" s="277" t="s">
        <v>35</v>
      </c>
      <c r="B45" s="271">
        <v>1071</v>
      </c>
      <c r="C45" s="267">
        <v>-1253</v>
      </c>
      <c r="D45" s="267">
        <v>-1161</v>
      </c>
      <c r="E45" s="267">
        <v>-345</v>
      </c>
      <c r="F45" s="267">
        <v>-366</v>
      </c>
      <c r="G45" s="269">
        <f t="shared" ref="G45:G57" si="3">F45-E45</f>
        <v>-21</v>
      </c>
      <c r="H45" s="288"/>
      <c r="I45" s="275"/>
    </row>
    <row r="46" spans="1:9" ht="20.25" customHeight="1">
      <c r="A46" s="277" t="s">
        <v>36</v>
      </c>
      <c r="B46" s="271">
        <v>1072</v>
      </c>
      <c r="C46" s="267">
        <v>-282</v>
      </c>
      <c r="D46" s="267">
        <v>-253</v>
      </c>
      <c r="E46" s="267">
        <v>-76</v>
      </c>
      <c r="F46" s="267">
        <v>-80</v>
      </c>
      <c r="G46" s="269">
        <f t="shared" si="3"/>
        <v>-4</v>
      </c>
      <c r="H46" s="288"/>
      <c r="I46" s="275"/>
    </row>
    <row r="47" spans="1:9" s="1" customFormat="1" ht="21" customHeight="1">
      <c r="A47" s="277" t="s">
        <v>133</v>
      </c>
      <c r="B47" s="271">
        <v>1073</v>
      </c>
      <c r="C47" s="267" t="s">
        <v>253</v>
      </c>
      <c r="D47" s="267" t="s">
        <v>253</v>
      </c>
      <c r="E47" s="267" t="s">
        <v>253</v>
      </c>
      <c r="F47" s="267" t="s">
        <v>253</v>
      </c>
      <c r="G47" s="269" t="e">
        <f t="shared" si="3"/>
        <v>#VALUE!</v>
      </c>
      <c r="H47" s="288"/>
      <c r="I47" s="275"/>
    </row>
    <row r="48" spans="1:9" s="1" customFormat="1" ht="29.25" customHeight="1">
      <c r="A48" s="277" t="s">
        <v>57</v>
      </c>
      <c r="B48" s="271">
        <v>1074</v>
      </c>
      <c r="C48" s="267">
        <v>-13</v>
      </c>
      <c r="D48" s="267">
        <v>-20</v>
      </c>
      <c r="E48" s="267">
        <v>-5</v>
      </c>
      <c r="F48" s="267">
        <v>-5</v>
      </c>
      <c r="G48" s="269">
        <f t="shared" si="3"/>
        <v>0</v>
      </c>
      <c r="H48" s="288"/>
      <c r="I48" s="275"/>
    </row>
    <row r="49" spans="1:9" s="1" customFormat="1" ht="19.5" customHeight="1">
      <c r="A49" s="277" t="s">
        <v>71</v>
      </c>
      <c r="B49" s="271">
        <v>1075</v>
      </c>
      <c r="C49" s="267" t="s">
        <v>253</v>
      </c>
      <c r="D49" s="267" t="s">
        <v>253</v>
      </c>
      <c r="E49" s="267" t="s">
        <v>253</v>
      </c>
      <c r="F49" s="267" t="s">
        <v>253</v>
      </c>
      <c r="G49" s="269" t="e">
        <f t="shared" si="3"/>
        <v>#VALUE!</v>
      </c>
      <c r="H49" s="288"/>
      <c r="I49" s="275"/>
    </row>
    <row r="50" spans="1:9" s="1" customFormat="1" ht="17.25" customHeight="1">
      <c r="A50" s="277" t="s">
        <v>134</v>
      </c>
      <c r="B50" s="271">
        <v>1076</v>
      </c>
      <c r="C50" s="267" t="s">
        <v>253</v>
      </c>
      <c r="D50" s="267" t="s">
        <v>253</v>
      </c>
      <c r="E50" s="267" t="s">
        <v>253</v>
      </c>
      <c r="F50" s="267" t="s">
        <v>253</v>
      </c>
      <c r="G50" s="269" t="e">
        <f t="shared" si="3"/>
        <v>#VALUE!</v>
      </c>
      <c r="H50" s="288"/>
      <c r="I50" s="275"/>
    </row>
    <row r="51" spans="1:9" s="1" customFormat="1" ht="24.75" customHeight="1">
      <c r="A51" s="277" t="s">
        <v>502</v>
      </c>
      <c r="B51" s="271">
        <v>1077</v>
      </c>
      <c r="C51" s="266">
        <v>-418</v>
      </c>
      <c r="D51" s="266">
        <v>-320</v>
      </c>
      <c r="E51" s="266"/>
      <c r="F51" s="266">
        <v>-84</v>
      </c>
      <c r="G51" s="269">
        <f t="shared" si="3"/>
        <v>-84</v>
      </c>
      <c r="H51" s="294"/>
      <c r="I51" s="275"/>
    </row>
    <row r="52" spans="1:9" s="1" customFormat="1" ht="34.5" customHeight="1">
      <c r="A52" s="295" t="s">
        <v>503</v>
      </c>
      <c r="B52" s="276">
        <v>1080</v>
      </c>
      <c r="C52" s="269">
        <f>SUM(C53:C57)</f>
        <v>0</v>
      </c>
      <c r="D52" s="269">
        <f>SUM(D53:D57)</f>
        <v>0</v>
      </c>
      <c r="E52" s="269">
        <f>SUM(E53:E57)</f>
        <v>-103</v>
      </c>
      <c r="F52" s="269">
        <f>SUM(F53:F57)</f>
        <v>0</v>
      </c>
      <c r="G52" s="269">
        <f t="shared" si="3"/>
        <v>103</v>
      </c>
      <c r="H52" s="283">
        <f>F52/E52*100</f>
        <v>0</v>
      </c>
      <c r="I52" s="275"/>
    </row>
    <row r="53" spans="1:9" s="1" customFormat="1" ht="20.100000000000001" customHeight="1">
      <c r="A53" s="277" t="s">
        <v>65</v>
      </c>
      <c r="B53" s="271">
        <v>1081</v>
      </c>
      <c r="C53" s="267" t="s">
        <v>253</v>
      </c>
      <c r="D53" s="267" t="s">
        <v>253</v>
      </c>
      <c r="E53" s="267" t="s">
        <v>253</v>
      </c>
      <c r="F53" s="267" t="s">
        <v>253</v>
      </c>
      <c r="G53" s="269" t="e">
        <f t="shared" si="3"/>
        <v>#VALUE!</v>
      </c>
      <c r="H53" s="288"/>
      <c r="I53" s="275"/>
    </row>
    <row r="54" spans="1:9" s="1" customFormat="1" ht="20.100000000000001" customHeight="1">
      <c r="A54" s="277" t="s">
        <v>46</v>
      </c>
      <c r="B54" s="271">
        <v>1082</v>
      </c>
      <c r="C54" s="267" t="s">
        <v>253</v>
      </c>
      <c r="D54" s="267" t="s">
        <v>253</v>
      </c>
      <c r="E54" s="267" t="s">
        <v>253</v>
      </c>
      <c r="F54" s="267" t="s">
        <v>253</v>
      </c>
      <c r="G54" s="269" t="e">
        <f t="shared" si="3"/>
        <v>#VALUE!</v>
      </c>
      <c r="H54" s="288"/>
      <c r="I54" s="275"/>
    </row>
    <row r="55" spans="1:9" s="1" customFormat="1" ht="18.75" customHeight="1">
      <c r="A55" s="277" t="s">
        <v>55</v>
      </c>
      <c r="B55" s="271">
        <v>1083</v>
      </c>
      <c r="C55" s="267" t="s">
        <v>253</v>
      </c>
      <c r="D55" s="267" t="s">
        <v>253</v>
      </c>
      <c r="E55" s="267" t="s">
        <v>253</v>
      </c>
      <c r="F55" s="267" t="s">
        <v>253</v>
      </c>
      <c r="G55" s="269" t="e">
        <f t="shared" si="3"/>
        <v>#VALUE!</v>
      </c>
      <c r="H55" s="288"/>
      <c r="I55" s="275"/>
    </row>
    <row r="56" spans="1:9" s="1" customFormat="1" ht="20.100000000000001" customHeight="1">
      <c r="A56" s="277" t="s">
        <v>160</v>
      </c>
      <c r="B56" s="271">
        <v>1084</v>
      </c>
      <c r="C56" s="267" t="s">
        <v>253</v>
      </c>
      <c r="D56" s="267" t="s">
        <v>253</v>
      </c>
      <c r="E56" s="267" t="s">
        <v>253</v>
      </c>
      <c r="F56" s="267" t="s">
        <v>253</v>
      </c>
      <c r="G56" s="269" t="e">
        <f t="shared" si="3"/>
        <v>#VALUE!</v>
      </c>
      <c r="H56" s="288"/>
      <c r="I56" s="275"/>
    </row>
    <row r="57" spans="1:9" s="1" customFormat="1" ht="21.75" customHeight="1">
      <c r="A57" s="277" t="s">
        <v>504</v>
      </c>
      <c r="B57" s="271">
        <v>1085</v>
      </c>
      <c r="C57" s="267" t="s">
        <v>253</v>
      </c>
      <c r="D57" s="267" t="s">
        <v>253</v>
      </c>
      <c r="E57" s="267">
        <v>-103</v>
      </c>
      <c r="F57" s="267"/>
      <c r="G57" s="269">
        <f t="shared" si="3"/>
        <v>103</v>
      </c>
      <c r="H57" s="288"/>
      <c r="I57" s="275"/>
    </row>
    <row r="58" spans="1:9" s="4" customFormat="1" ht="38.25" customHeight="1">
      <c r="A58" s="281" t="s">
        <v>2</v>
      </c>
      <c r="B58" s="276">
        <v>1100</v>
      </c>
      <c r="C58" s="282">
        <f>C17+C19+C21+C44+C52</f>
        <v>118.60000000000036</v>
      </c>
      <c r="D58" s="282">
        <f>D17+D19+D21+D44+D52</f>
        <v>124.79999999999927</v>
      </c>
      <c r="E58" s="282">
        <f>E17+E19+E21+E44+E52</f>
        <v>10</v>
      </c>
      <c r="F58" s="282">
        <f>F17+F19+F21+F44+F52</f>
        <v>-60</v>
      </c>
      <c r="G58" s="282">
        <f t="shared" ref="G58:G73" si="4">F58-E58</f>
        <v>-70</v>
      </c>
      <c r="H58" s="283">
        <f>F58/E58*100</f>
        <v>-600</v>
      </c>
      <c r="I58" s="296"/>
    </row>
    <row r="59" spans="1:9" ht="33.75" customHeight="1">
      <c r="A59" s="285" t="s">
        <v>505</v>
      </c>
      <c r="B59" s="271">
        <v>1110</v>
      </c>
      <c r="C59" s="266"/>
      <c r="D59" s="266"/>
      <c r="E59" s="266"/>
      <c r="F59" s="266"/>
      <c r="G59" s="286">
        <f t="shared" si="4"/>
        <v>0</v>
      </c>
      <c r="H59" s="294"/>
      <c r="I59" s="275"/>
    </row>
    <row r="60" spans="1:9" ht="24" customHeight="1">
      <c r="A60" s="285" t="s">
        <v>506</v>
      </c>
      <c r="B60" s="271">
        <v>1120</v>
      </c>
      <c r="C60" s="266"/>
      <c r="D60" s="266"/>
      <c r="E60" s="266"/>
      <c r="F60" s="266"/>
      <c r="G60" s="286">
        <f t="shared" si="4"/>
        <v>0</v>
      </c>
      <c r="H60" s="294"/>
      <c r="I60" s="275"/>
    </row>
    <row r="61" spans="1:9" ht="36" customHeight="1">
      <c r="A61" s="285" t="s">
        <v>507</v>
      </c>
      <c r="B61" s="271">
        <v>1130</v>
      </c>
      <c r="C61" s="266" t="s">
        <v>253</v>
      </c>
      <c r="D61" s="266" t="s">
        <v>253</v>
      </c>
      <c r="E61" s="266" t="s">
        <v>253</v>
      </c>
      <c r="F61" s="266" t="s">
        <v>253</v>
      </c>
      <c r="G61" s="286"/>
      <c r="H61" s="294"/>
      <c r="I61" s="275"/>
    </row>
    <row r="62" spans="1:9" ht="24.75" customHeight="1">
      <c r="A62" s="285" t="s">
        <v>508</v>
      </c>
      <c r="B62" s="271">
        <v>1140</v>
      </c>
      <c r="C62" s="266" t="s">
        <v>253</v>
      </c>
      <c r="D62" s="266" t="s">
        <v>253</v>
      </c>
      <c r="E62" s="266" t="s">
        <v>253</v>
      </c>
      <c r="F62" s="266" t="s">
        <v>253</v>
      </c>
      <c r="G62" s="286"/>
      <c r="H62" s="294"/>
      <c r="I62" s="275"/>
    </row>
    <row r="63" spans="1:9" ht="26.25" customHeight="1">
      <c r="A63" s="285" t="s">
        <v>509</v>
      </c>
      <c r="B63" s="271">
        <v>1150</v>
      </c>
      <c r="C63" s="266"/>
      <c r="D63" s="266"/>
      <c r="E63" s="266"/>
      <c r="F63" s="266"/>
      <c r="G63" s="286">
        <f t="shared" si="4"/>
        <v>0</v>
      </c>
      <c r="H63" s="294"/>
      <c r="I63" s="275"/>
    </row>
    <row r="64" spans="1:9" ht="18.75" customHeight="1">
      <c r="A64" s="277" t="s">
        <v>160</v>
      </c>
      <c r="B64" s="271">
        <v>1151</v>
      </c>
      <c r="C64" s="267"/>
      <c r="D64" s="267"/>
      <c r="E64" s="267"/>
      <c r="F64" s="267"/>
      <c r="G64" s="287">
        <f t="shared" si="4"/>
        <v>0</v>
      </c>
      <c r="H64" s="288"/>
      <c r="I64" s="275"/>
    </row>
    <row r="65" spans="1:14" ht="28.5" customHeight="1">
      <c r="A65" s="285" t="s">
        <v>510</v>
      </c>
      <c r="B65" s="271">
        <v>1160</v>
      </c>
      <c r="C65" s="266" t="s">
        <v>253</v>
      </c>
      <c r="D65" s="266" t="s">
        <v>253</v>
      </c>
      <c r="E65" s="266" t="s">
        <v>253</v>
      </c>
      <c r="F65" s="266" t="s">
        <v>253</v>
      </c>
      <c r="G65" s="287" t="e">
        <f t="shared" si="4"/>
        <v>#VALUE!</v>
      </c>
      <c r="H65" s="294"/>
      <c r="I65" s="275"/>
    </row>
    <row r="66" spans="1:14" ht="18.75" customHeight="1">
      <c r="A66" s="277" t="s">
        <v>160</v>
      </c>
      <c r="B66" s="271">
        <v>1161</v>
      </c>
      <c r="C66" s="267" t="s">
        <v>253</v>
      </c>
      <c r="D66" s="267" t="s">
        <v>253</v>
      </c>
      <c r="E66" s="267" t="s">
        <v>253</v>
      </c>
      <c r="F66" s="267" t="s">
        <v>253</v>
      </c>
      <c r="G66" s="287" t="e">
        <f t="shared" si="4"/>
        <v>#VALUE!</v>
      </c>
      <c r="H66" s="288"/>
      <c r="I66" s="275"/>
    </row>
    <row r="67" spans="1:14" s="4" customFormat="1" ht="39" customHeight="1">
      <c r="A67" s="281" t="s">
        <v>82</v>
      </c>
      <c r="B67" s="276">
        <v>1170</v>
      </c>
      <c r="C67" s="282">
        <f>SUM(C58,C59,C60,C61,C62,C63,C65)</f>
        <v>118.60000000000036</v>
      </c>
      <c r="D67" s="282">
        <f>SUM(D58,D59,D60,D61,D62,D63,D65)</f>
        <v>124.79999999999927</v>
      </c>
      <c r="E67" s="282">
        <f>SUM(E58,E59,E60,E61,E62,E63,E65)</f>
        <v>10</v>
      </c>
      <c r="F67" s="282">
        <f>SUM(F58,F59,F60,F61,F62,F63,F65)</f>
        <v>-60</v>
      </c>
      <c r="G67" s="282">
        <f t="shared" si="4"/>
        <v>-70</v>
      </c>
      <c r="H67" s="283">
        <f>F67/E67*100</f>
        <v>-600</v>
      </c>
      <c r="I67" s="296"/>
    </row>
    <row r="68" spans="1:14" ht="33.75" customHeight="1">
      <c r="A68" s="297" t="s">
        <v>106</v>
      </c>
      <c r="B68" s="271">
        <v>1180</v>
      </c>
      <c r="C68" s="266">
        <v>-21.4</v>
      </c>
      <c r="D68" s="266">
        <v>-22.5</v>
      </c>
      <c r="E68" s="266">
        <v>-2</v>
      </c>
      <c r="F68" s="266">
        <v>10</v>
      </c>
      <c r="G68" s="286">
        <f t="shared" si="4"/>
        <v>12</v>
      </c>
      <c r="H68" s="283">
        <f>F68/E68*100</f>
        <v>-500</v>
      </c>
      <c r="I68" s="275"/>
      <c r="J68" s="392"/>
    </row>
    <row r="69" spans="1:14" ht="38.25" customHeight="1">
      <c r="A69" s="297" t="s">
        <v>107</v>
      </c>
      <c r="B69" s="271">
        <v>1190</v>
      </c>
      <c r="C69" s="266"/>
      <c r="D69" s="266"/>
      <c r="E69" s="266"/>
      <c r="F69" s="266"/>
      <c r="G69" s="286">
        <f t="shared" si="4"/>
        <v>0</v>
      </c>
      <c r="H69" s="294"/>
      <c r="I69" s="275"/>
    </row>
    <row r="70" spans="1:14" s="4" customFormat="1" ht="40.5" customHeight="1">
      <c r="A70" s="281" t="s">
        <v>511</v>
      </c>
      <c r="B70" s="276">
        <v>1200</v>
      </c>
      <c r="C70" s="282">
        <f>SUM(C67,C68,C69)</f>
        <v>97.200000000000358</v>
      </c>
      <c r="D70" s="282">
        <f>D71</f>
        <v>102</v>
      </c>
      <c r="E70" s="282">
        <f>SUM(E67,E68,E69)</f>
        <v>8</v>
      </c>
      <c r="F70" s="282">
        <f>SUM(F67,F68,F69)</f>
        <v>-50</v>
      </c>
      <c r="G70" s="282">
        <f t="shared" si="4"/>
        <v>-58</v>
      </c>
      <c r="H70" s="283">
        <f>F70/E70*100</f>
        <v>-625</v>
      </c>
      <c r="I70" s="296"/>
    </row>
    <row r="71" spans="1:14" ht="24.75" customHeight="1">
      <c r="A71" s="297" t="s">
        <v>22</v>
      </c>
      <c r="B71" s="298">
        <v>1201</v>
      </c>
      <c r="C71" s="266">
        <v>97</v>
      </c>
      <c r="D71" s="266">
        <v>102</v>
      </c>
      <c r="E71" s="266">
        <v>8</v>
      </c>
      <c r="F71" s="266"/>
      <c r="G71" s="286">
        <f t="shared" si="4"/>
        <v>-8</v>
      </c>
      <c r="H71" s="294"/>
      <c r="I71" s="279"/>
      <c r="J71" s="265"/>
      <c r="K71" s="265"/>
      <c r="L71" s="265"/>
      <c r="M71" s="265"/>
      <c r="N71" s="265"/>
    </row>
    <row r="72" spans="1:14" ht="21" customHeight="1">
      <c r="A72" s="297" t="s">
        <v>23</v>
      </c>
      <c r="B72" s="298">
        <v>1202</v>
      </c>
      <c r="C72" s="266" t="s">
        <v>253</v>
      </c>
      <c r="D72" s="266"/>
      <c r="E72" s="266" t="s">
        <v>253</v>
      </c>
      <c r="F72" s="266">
        <v>-50</v>
      </c>
      <c r="G72" s="286"/>
      <c r="H72" s="294"/>
      <c r="I72" s="279"/>
    </row>
    <row r="73" spans="1:14" ht="19.5" customHeight="1">
      <c r="A73" s="277" t="s">
        <v>186</v>
      </c>
      <c r="B73" s="271">
        <v>1210</v>
      </c>
      <c r="C73" s="267"/>
      <c r="D73" s="267"/>
      <c r="E73" s="267"/>
      <c r="F73" s="267"/>
      <c r="G73" s="287">
        <f t="shared" si="4"/>
        <v>0</v>
      </c>
      <c r="H73" s="288"/>
      <c r="I73" s="275"/>
    </row>
    <row r="74" spans="1:14" s="4" customFormat="1" ht="38.25" customHeight="1">
      <c r="A74" s="425" t="s">
        <v>200</v>
      </c>
      <c r="B74" s="425"/>
      <c r="C74" s="425"/>
      <c r="D74" s="425"/>
      <c r="E74" s="425"/>
      <c r="F74" s="425"/>
      <c r="G74" s="425"/>
      <c r="H74" s="425"/>
      <c r="I74" s="425"/>
    </row>
    <row r="75" spans="1:14" ht="62.25" customHeight="1">
      <c r="A75" s="299" t="s">
        <v>512</v>
      </c>
      <c r="B75" s="298">
        <v>1300</v>
      </c>
      <c r="C75" s="286">
        <f>SUM(C19,C52)</f>
        <v>0</v>
      </c>
      <c r="D75" s="286">
        <f>SUM(D19,D52)</f>
        <v>0</v>
      </c>
      <c r="E75" s="286"/>
      <c r="F75" s="286">
        <f>SUM(F19,F52)</f>
        <v>0</v>
      </c>
      <c r="G75" s="286">
        <f>F75-E75</f>
        <v>0</v>
      </c>
      <c r="H75" s="283" t="e">
        <f>F75/E75*100</f>
        <v>#DIV/0!</v>
      </c>
      <c r="I75" s="279"/>
    </row>
    <row r="76" spans="1:14" ht="54.75" customHeight="1">
      <c r="A76" s="300" t="s">
        <v>513</v>
      </c>
      <c r="B76" s="298">
        <v>1310</v>
      </c>
      <c r="C76" s="286">
        <f>SUM(C59,C60,C61,C62)</f>
        <v>0</v>
      </c>
      <c r="D76" s="286">
        <f>SUM(D59,D60,D61,D62)</f>
        <v>0</v>
      </c>
      <c r="E76" s="286">
        <f>SUM(E59,E60,E61,E62)</f>
        <v>0</v>
      </c>
      <c r="F76" s="286">
        <f>SUM(F59,F60,F61,F62)</f>
        <v>0</v>
      </c>
      <c r="G76" s="286">
        <f>F76-E76</f>
        <v>0</v>
      </c>
      <c r="H76" s="283" t="e">
        <f t="shared" ref="H76:H88" si="5">F76/E76*100</f>
        <v>#DIV/0!</v>
      </c>
      <c r="I76" s="279"/>
    </row>
    <row r="77" spans="1:14" ht="35.25" customHeight="1">
      <c r="A77" s="299" t="s">
        <v>514</v>
      </c>
      <c r="B77" s="298">
        <v>1320</v>
      </c>
      <c r="C77" s="286">
        <f>SUM(C63,C65)</f>
        <v>0</v>
      </c>
      <c r="D77" s="286">
        <f>SUM(D63,D65)</f>
        <v>0</v>
      </c>
      <c r="E77" s="286">
        <f>SUM(E63,E65)</f>
        <v>0</v>
      </c>
      <c r="F77" s="286">
        <f>SUM(F63,F65)</f>
        <v>0</v>
      </c>
      <c r="G77" s="286">
        <f>F77-E77</f>
        <v>0</v>
      </c>
      <c r="H77" s="283" t="e">
        <f t="shared" si="5"/>
        <v>#DIV/0!</v>
      </c>
      <c r="I77" s="279"/>
    </row>
    <row r="78" spans="1:14" ht="30" customHeight="1">
      <c r="A78" s="270" t="s">
        <v>16</v>
      </c>
      <c r="B78" s="301">
        <v>1330</v>
      </c>
      <c r="C78" s="269">
        <f>C7+C19+C59+C60+C63</f>
        <v>17009</v>
      </c>
      <c r="D78" s="269">
        <f>D7+D19+D59+D60+D63</f>
        <v>14582.8</v>
      </c>
      <c r="E78" s="269">
        <f>E7+E19+E59+E60+E63</f>
        <v>4054</v>
      </c>
      <c r="F78" s="269">
        <f>F7+F19+F59+F60+F63</f>
        <v>3683</v>
      </c>
      <c r="G78" s="269">
        <f>G7+G19+G59+G60+G63</f>
        <v>-371</v>
      </c>
      <c r="H78" s="283">
        <f t="shared" si="5"/>
        <v>90.84854464726196</v>
      </c>
      <c r="I78" s="275"/>
    </row>
    <row r="79" spans="1:14" ht="30" customHeight="1">
      <c r="A79" s="270" t="s">
        <v>92</v>
      </c>
      <c r="B79" s="301">
        <v>1340</v>
      </c>
      <c r="C79" s="302">
        <f>SUM(C8,C21,C44,C65,C52)+C68</f>
        <v>-16911.800000000003</v>
      </c>
      <c r="D79" s="302">
        <f t="shared" ref="D79:E79" si="6">SUM(D8,D21,D44,D65,D52)+D68</f>
        <v>-14480.5</v>
      </c>
      <c r="E79" s="302">
        <f t="shared" si="6"/>
        <v>-4046</v>
      </c>
      <c r="F79" s="302">
        <f>SUM(F8,F21,F44,F65,F52,F68)</f>
        <v>-3733</v>
      </c>
      <c r="G79" s="269">
        <f>F79-E79</f>
        <v>313</v>
      </c>
      <c r="H79" s="283">
        <f t="shared" si="5"/>
        <v>92.263964409293138</v>
      </c>
      <c r="I79" s="275"/>
      <c r="J79" s="265"/>
      <c r="K79" s="265"/>
      <c r="L79" s="265"/>
    </row>
    <row r="80" spans="1:14" ht="50.25" customHeight="1">
      <c r="A80" s="433" t="s">
        <v>169</v>
      </c>
      <c r="B80" s="434"/>
      <c r="C80" s="434"/>
      <c r="D80" s="434"/>
      <c r="E80" s="434"/>
      <c r="F80" s="434"/>
      <c r="G80" s="434"/>
      <c r="H80" s="434"/>
      <c r="I80" s="435"/>
    </row>
    <row r="81" spans="1:9" ht="36.75" customHeight="1">
      <c r="A81" s="297" t="s">
        <v>201</v>
      </c>
      <c r="B81" s="271">
        <v>1500</v>
      </c>
      <c r="C81" s="266">
        <v>15017</v>
      </c>
      <c r="D81" s="266">
        <v>12806</v>
      </c>
      <c r="E81" s="266">
        <v>3545</v>
      </c>
      <c r="F81" s="266">
        <v>3247</v>
      </c>
      <c r="G81" s="286">
        <f t="shared" ref="G81:G88" si="7">F81-E81</f>
        <v>-298</v>
      </c>
      <c r="H81" s="283">
        <f t="shared" si="5"/>
        <v>91.593794076163618</v>
      </c>
      <c r="I81" s="275"/>
    </row>
    <row r="82" spans="1:9" ht="24.75" customHeight="1">
      <c r="A82" s="277" t="s">
        <v>202</v>
      </c>
      <c r="B82" s="303">
        <v>1501</v>
      </c>
      <c r="C82" s="267">
        <v>14924</v>
      </c>
      <c r="D82" s="267">
        <v>12704</v>
      </c>
      <c r="E82" s="267">
        <v>3515</v>
      </c>
      <c r="F82" s="267">
        <v>3208</v>
      </c>
      <c r="G82" s="287">
        <f t="shared" si="7"/>
        <v>-307</v>
      </c>
      <c r="H82" s="283">
        <f t="shared" si="5"/>
        <v>91.266002844950208</v>
      </c>
      <c r="I82" s="304"/>
    </row>
    <row r="83" spans="1:9" ht="24.75" customHeight="1">
      <c r="A83" s="277" t="s">
        <v>26</v>
      </c>
      <c r="B83" s="303">
        <v>1502</v>
      </c>
      <c r="C83" s="267">
        <v>93</v>
      </c>
      <c r="D83" s="267">
        <v>102</v>
      </c>
      <c r="E83" s="267">
        <v>30</v>
      </c>
      <c r="F83" s="267">
        <v>39</v>
      </c>
      <c r="G83" s="287">
        <f t="shared" si="7"/>
        <v>9</v>
      </c>
      <c r="H83" s="283">
        <f t="shared" si="5"/>
        <v>130</v>
      </c>
      <c r="I83" s="304"/>
    </row>
    <row r="84" spans="1:9" ht="30.75" customHeight="1">
      <c r="A84" s="297" t="s">
        <v>3</v>
      </c>
      <c r="B84" s="305">
        <v>1510</v>
      </c>
      <c r="C84" s="266">
        <v>1253</v>
      </c>
      <c r="D84" s="266">
        <v>1161</v>
      </c>
      <c r="E84" s="266">
        <v>345</v>
      </c>
      <c r="F84" s="266">
        <v>366</v>
      </c>
      <c r="G84" s="286">
        <f t="shared" si="7"/>
        <v>21</v>
      </c>
      <c r="H84" s="283">
        <f t="shared" si="5"/>
        <v>106.08695652173914</v>
      </c>
      <c r="I84" s="275"/>
    </row>
    <row r="85" spans="1:9" ht="29.25" customHeight="1">
      <c r="A85" s="297" t="s">
        <v>4</v>
      </c>
      <c r="B85" s="305">
        <v>1520</v>
      </c>
      <c r="C85" s="266">
        <v>282</v>
      </c>
      <c r="D85" s="266">
        <v>253</v>
      </c>
      <c r="E85" s="266">
        <v>76</v>
      </c>
      <c r="F85" s="266">
        <v>80</v>
      </c>
      <c r="G85" s="286">
        <f t="shared" si="7"/>
        <v>4</v>
      </c>
      <c r="H85" s="283">
        <f t="shared" si="5"/>
        <v>105.26315789473684</v>
      </c>
      <c r="I85" s="275"/>
    </row>
    <row r="86" spans="1:9" ht="27" customHeight="1">
      <c r="A86" s="297" t="s">
        <v>5</v>
      </c>
      <c r="B86" s="305">
        <v>1530</v>
      </c>
      <c r="C86" s="266">
        <v>13</v>
      </c>
      <c r="D86" s="266">
        <v>20</v>
      </c>
      <c r="E86" s="266">
        <v>5</v>
      </c>
      <c r="F86" s="266">
        <v>5</v>
      </c>
      <c r="G86" s="286">
        <f t="shared" si="7"/>
        <v>0</v>
      </c>
      <c r="H86" s="283">
        <f t="shared" si="5"/>
        <v>100</v>
      </c>
      <c r="I86" s="275"/>
    </row>
    <row r="87" spans="1:9" ht="30" customHeight="1">
      <c r="A87" s="297" t="s">
        <v>27</v>
      </c>
      <c r="B87" s="305">
        <v>1540</v>
      </c>
      <c r="C87" s="266">
        <v>325</v>
      </c>
      <c r="D87" s="266">
        <v>218</v>
      </c>
      <c r="E87" s="266">
        <v>73</v>
      </c>
      <c r="F87" s="266">
        <v>45</v>
      </c>
      <c r="G87" s="286">
        <f t="shared" si="7"/>
        <v>-28</v>
      </c>
      <c r="H87" s="283">
        <f t="shared" si="5"/>
        <v>61.643835616438359</v>
      </c>
      <c r="I87" s="275"/>
    </row>
    <row r="88" spans="1:9" s="4" customFormat="1" ht="27.75" customHeight="1">
      <c r="A88" s="285" t="s">
        <v>51</v>
      </c>
      <c r="B88" s="306">
        <v>1550</v>
      </c>
      <c r="C88" s="269">
        <f>SUM(C81,C84:C87)</f>
        <v>16890</v>
      </c>
      <c r="D88" s="269">
        <f>SUM(D81,D84:D87)</f>
        <v>14458</v>
      </c>
      <c r="E88" s="269">
        <f>SUM(E81,E84:E87)</f>
        <v>4044</v>
      </c>
      <c r="F88" s="269">
        <f>SUM(F81,F84:F87)</f>
        <v>3743</v>
      </c>
      <c r="G88" s="269">
        <f t="shared" si="7"/>
        <v>-301</v>
      </c>
      <c r="H88" s="283">
        <f t="shared" si="5"/>
        <v>92.556874381800199</v>
      </c>
      <c r="I88" s="296"/>
    </row>
    <row r="89" spans="1:9" ht="6.75" customHeight="1">
      <c r="A89" s="307"/>
      <c r="B89" s="308"/>
      <c r="C89" s="308"/>
      <c r="D89" s="308"/>
      <c r="E89" s="308"/>
      <c r="F89" s="308"/>
      <c r="G89" s="308"/>
      <c r="H89" s="309"/>
      <c r="I89" s="308"/>
    </row>
    <row r="90" spans="1:9" ht="37.5" customHeight="1">
      <c r="A90" s="310" t="s">
        <v>472</v>
      </c>
      <c r="B90" s="426" t="s">
        <v>291</v>
      </c>
      <c r="C90" s="426"/>
      <c r="D90" s="311"/>
      <c r="E90" s="312"/>
      <c r="F90" s="432" t="s">
        <v>467</v>
      </c>
      <c r="G90" s="432"/>
      <c r="H90" s="432"/>
      <c r="I90" s="313"/>
    </row>
    <row r="91" spans="1:9" s="1" customFormat="1" ht="21.75" customHeight="1">
      <c r="A91" s="314" t="s">
        <v>233</v>
      </c>
      <c r="B91" s="427" t="s">
        <v>232</v>
      </c>
      <c r="C91" s="427"/>
      <c r="D91" s="315"/>
      <c r="E91" s="316"/>
      <c r="F91" s="431" t="s">
        <v>87</v>
      </c>
      <c r="G91" s="431"/>
      <c r="H91" s="431"/>
      <c r="I91" s="317"/>
    </row>
    <row r="92" spans="1:9">
      <c r="A92" s="318"/>
      <c r="B92" s="319"/>
      <c r="C92" s="319"/>
      <c r="D92" s="319"/>
      <c r="E92" s="319"/>
      <c r="F92" s="319"/>
      <c r="G92" s="319"/>
      <c r="H92" s="320"/>
      <c r="I92" s="308"/>
    </row>
    <row r="93" spans="1:9">
      <c r="A93" s="307"/>
      <c r="B93" s="308"/>
      <c r="C93" s="308"/>
      <c r="D93" s="308"/>
      <c r="E93" s="308"/>
      <c r="F93" s="308"/>
      <c r="G93" s="308"/>
      <c r="H93" s="309"/>
      <c r="I93" s="308"/>
    </row>
    <row r="94" spans="1:9">
      <c r="A94" s="307"/>
      <c r="B94" s="308"/>
      <c r="C94" s="308"/>
      <c r="D94" s="308"/>
      <c r="E94" s="308"/>
      <c r="F94" s="308"/>
      <c r="G94" s="308"/>
      <c r="H94" s="309"/>
      <c r="I94" s="308"/>
    </row>
    <row r="95" spans="1:9">
      <c r="A95" s="307"/>
      <c r="B95" s="308"/>
      <c r="C95" s="308"/>
      <c r="D95" s="308"/>
      <c r="E95" s="308"/>
      <c r="F95" s="308"/>
      <c r="G95" s="308"/>
      <c r="H95" s="309"/>
      <c r="I95" s="308"/>
    </row>
    <row r="96" spans="1:9">
      <c r="A96" s="307"/>
      <c r="B96" s="308"/>
      <c r="C96" s="308"/>
      <c r="D96" s="308"/>
      <c r="E96" s="308"/>
      <c r="F96" s="308"/>
      <c r="G96" s="308"/>
      <c r="H96" s="309"/>
      <c r="I96" s="308"/>
    </row>
    <row r="97" spans="1:9">
      <c r="A97" s="307"/>
      <c r="B97" s="308"/>
      <c r="C97" s="308"/>
      <c r="D97" s="308"/>
      <c r="E97" s="308"/>
      <c r="F97" s="308"/>
      <c r="G97" s="308"/>
      <c r="H97" s="309"/>
      <c r="I97" s="308"/>
    </row>
    <row r="98" spans="1:9">
      <c r="A98" s="307"/>
      <c r="B98" s="308"/>
      <c r="C98" s="308"/>
      <c r="D98" s="308"/>
      <c r="E98" s="308"/>
      <c r="F98" s="308"/>
      <c r="G98" s="308"/>
      <c r="H98" s="309"/>
      <c r="I98" s="308"/>
    </row>
    <row r="99" spans="1:9">
      <c r="A99" s="307"/>
      <c r="B99" s="308"/>
      <c r="C99" s="308"/>
      <c r="D99" s="308"/>
      <c r="E99" s="308"/>
      <c r="F99" s="308"/>
      <c r="G99" s="308"/>
      <c r="H99" s="309"/>
      <c r="I99" s="308"/>
    </row>
    <row r="100" spans="1:9">
      <c r="A100" s="307"/>
      <c r="B100" s="308"/>
      <c r="C100" s="308"/>
      <c r="D100" s="308"/>
      <c r="E100" s="308"/>
      <c r="F100" s="308"/>
      <c r="G100" s="308"/>
      <c r="H100" s="309"/>
      <c r="I100" s="308"/>
    </row>
    <row r="101" spans="1:9">
      <c r="A101" s="307"/>
      <c r="B101" s="308"/>
      <c r="C101" s="308"/>
      <c r="D101" s="308"/>
      <c r="E101" s="308"/>
      <c r="F101" s="308"/>
      <c r="G101" s="308"/>
      <c r="H101" s="309"/>
      <c r="I101" s="308"/>
    </row>
    <row r="102" spans="1:9">
      <c r="A102" s="307"/>
      <c r="B102" s="308"/>
      <c r="C102" s="308"/>
      <c r="D102" s="308"/>
      <c r="E102" s="308"/>
      <c r="F102" s="308"/>
      <c r="G102" s="308"/>
      <c r="H102" s="309"/>
      <c r="I102" s="308"/>
    </row>
    <row r="103" spans="1:9">
      <c r="A103" s="307"/>
      <c r="B103" s="308"/>
      <c r="C103" s="308"/>
      <c r="D103" s="308"/>
      <c r="E103" s="308"/>
      <c r="F103" s="308"/>
      <c r="G103" s="308"/>
      <c r="H103" s="309"/>
      <c r="I103" s="308"/>
    </row>
    <row r="104" spans="1:9">
      <c r="A104" s="307"/>
      <c r="B104" s="308"/>
      <c r="C104" s="308"/>
      <c r="D104" s="308"/>
      <c r="E104" s="308"/>
      <c r="F104" s="308"/>
      <c r="G104" s="308"/>
      <c r="H104" s="309"/>
      <c r="I104" s="308"/>
    </row>
    <row r="105" spans="1:9">
      <c r="A105" s="307"/>
      <c r="B105" s="308"/>
      <c r="C105" s="308"/>
      <c r="D105" s="308"/>
      <c r="E105" s="308"/>
      <c r="F105" s="308"/>
      <c r="G105" s="308"/>
      <c r="H105" s="309"/>
      <c r="I105" s="308"/>
    </row>
    <row r="106" spans="1:9">
      <c r="A106" s="307"/>
      <c r="B106" s="308"/>
      <c r="C106" s="308"/>
      <c r="D106" s="308"/>
      <c r="E106" s="308"/>
      <c r="F106" s="308"/>
      <c r="G106" s="308"/>
      <c r="H106" s="309"/>
      <c r="I106" s="308"/>
    </row>
    <row r="107" spans="1:9">
      <c r="A107" s="307"/>
      <c r="B107" s="308"/>
      <c r="C107" s="308"/>
      <c r="D107" s="308"/>
      <c r="E107" s="308"/>
      <c r="F107" s="308"/>
      <c r="G107" s="308"/>
      <c r="H107" s="309"/>
      <c r="I107" s="308"/>
    </row>
    <row r="108" spans="1:9">
      <c r="A108" s="307"/>
      <c r="B108" s="308"/>
      <c r="C108" s="308"/>
      <c r="D108" s="308"/>
      <c r="E108" s="308"/>
      <c r="F108" s="308"/>
      <c r="G108" s="308"/>
      <c r="H108" s="309"/>
      <c r="I108" s="308"/>
    </row>
    <row r="109" spans="1:9">
      <c r="A109" s="307"/>
      <c r="B109" s="308"/>
      <c r="C109" s="308"/>
      <c r="D109" s="308"/>
      <c r="E109" s="308"/>
      <c r="F109" s="308"/>
      <c r="G109" s="308"/>
      <c r="H109" s="309"/>
      <c r="I109" s="308"/>
    </row>
    <row r="110" spans="1:9">
      <c r="A110" s="307"/>
      <c r="B110" s="308"/>
      <c r="C110" s="308"/>
      <c r="D110" s="308"/>
      <c r="E110" s="308"/>
      <c r="F110" s="308"/>
      <c r="G110" s="308"/>
      <c r="H110" s="309"/>
      <c r="I110" s="308"/>
    </row>
    <row r="111" spans="1:9">
      <c r="A111" s="307"/>
      <c r="B111" s="308"/>
      <c r="C111" s="308"/>
      <c r="D111" s="308"/>
      <c r="E111" s="308"/>
      <c r="F111" s="308"/>
      <c r="G111" s="308"/>
      <c r="H111" s="309"/>
      <c r="I111" s="308"/>
    </row>
    <row r="112" spans="1:9">
      <c r="A112" s="307"/>
      <c r="B112" s="308"/>
      <c r="C112" s="308"/>
      <c r="D112" s="308"/>
      <c r="E112" s="308"/>
      <c r="F112" s="308"/>
      <c r="G112" s="308"/>
      <c r="H112" s="309"/>
      <c r="I112" s="308"/>
    </row>
    <row r="113" spans="1:9">
      <c r="A113" s="307"/>
      <c r="B113" s="308"/>
      <c r="C113" s="308"/>
      <c r="D113" s="308"/>
      <c r="E113" s="308"/>
      <c r="F113" s="308"/>
      <c r="G113" s="308"/>
      <c r="H113" s="309"/>
      <c r="I113" s="308"/>
    </row>
    <row r="114" spans="1:9">
      <c r="A114" s="307"/>
      <c r="B114" s="308"/>
      <c r="C114" s="308"/>
      <c r="D114" s="308"/>
      <c r="E114" s="308"/>
      <c r="F114" s="308"/>
      <c r="G114" s="308"/>
      <c r="H114" s="309"/>
      <c r="I114" s="308"/>
    </row>
    <row r="115" spans="1:9">
      <c r="A115" s="307"/>
      <c r="B115" s="308"/>
      <c r="C115" s="308"/>
      <c r="D115" s="308"/>
      <c r="E115" s="308"/>
      <c r="F115" s="308"/>
      <c r="G115" s="308"/>
      <c r="H115" s="309"/>
      <c r="I115" s="308"/>
    </row>
    <row r="116" spans="1:9">
      <c r="A116" s="307"/>
      <c r="B116" s="308"/>
      <c r="C116" s="308"/>
      <c r="D116" s="308"/>
      <c r="E116" s="308"/>
      <c r="F116" s="308"/>
      <c r="G116" s="308"/>
      <c r="H116" s="309"/>
      <c r="I116" s="308"/>
    </row>
    <row r="117" spans="1:9">
      <c r="A117" s="307"/>
      <c r="B117" s="308"/>
      <c r="C117" s="308"/>
      <c r="D117" s="308"/>
      <c r="E117" s="308"/>
      <c r="F117" s="308"/>
      <c r="G117" s="308"/>
      <c r="H117" s="309"/>
      <c r="I117" s="308"/>
    </row>
    <row r="118" spans="1:9">
      <c r="A118" s="307"/>
      <c r="B118" s="308"/>
      <c r="C118" s="308"/>
      <c r="D118" s="308"/>
      <c r="E118" s="308"/>
      <c r="F118" s="308"/>
      <c r="G118" s="308"/>
      <c r="H118" s="309"/>
      <c r="I118" s="308"/>
    </row>
    <row r="119" spans="1:9">
      <c r="A119" s="307"/>
      <c r="B119" s="308"/>
      <c r="C119" s="308"/>
      <c r="D119" s="308"/>
      <c r="E119" s="308"/>
      <c r="F119" s="308"/>
      <c r="G119" s="308"/>
      <c r="H119" s="309"/>
      <c r="I119" s="308"/>
    </row>
    <row r="120" spans="1:9">
      <c r="A120" s="307"/>
      <c r="B120" s="308"/>
      <c r="C120" s="308"/>
      <c r="D120" s="308"/>
      <c r="E120" s="308"/>
      <c r="F120" s="308"/>
      <c r="G120" s="308"/>
      <c r="H120" s="309"/>
      <c r="I120" s="308"/>
    </row>
    <row r="121" spans="1:9">
      <c r="A121" s="307"/>
      <c r="B121" s="308"/>
      <c r="C121" s="308"/>
      <c r="D121" s="308"/>
      <c r="E121" s="308"/>
      <c r="F121" s="308"/>
      <c r="G121" s="308"/>
      <c r="H121" s="309"/>
      <c r="I121" s="308"/>
    </row>
    <row r="122" spans="1:9">
      <c r="A122" s="307"/>
      <c r="B122" s="308"/>
      <c r="C122" s="308"/>
      <c r="D122" s="308"/>
      <c r="E122" s="308"/>
      <c r="F122" s="308"/>
      <c r="G122" s="308"/>
      <c r="H122" s="309"/>
      <c r="I122" s="308"/>
    </row>
    <row r="123" spans="1:9">
      <c r="A123" s="307"/>
      <c r="B123" s="308"/>
      <c r="C123" s="308"/>
      <c r="D123" s="308"/>
      <c r="E123" s="308"/>
      <c r="F123" s="308"/>
      <c r="G123" s="308"/>
      <c r="H123" s="309"/>
      <c r="I123" s="308"/>
    </row>
    <row r="124" spans="1:9">
      <c r="A124" s="307"/>
      <c r="B124" s="308"/>
      <c r="C124" s="308"/>
      <c r="D124" s="308"/>
      <c r="E124" s="308"/>
      <c r="F124" s="308"/>
      <c r="G124" s="308"/>
      <c r="H124" s="309"/>
      <c r="I124" s="308"/>
    </row>
    <row r="125" spans="1:9">
      <c r="A125" s="307"/>
      <c r="B125" s="308"/>
      <c r="C125" s="308"/>
      <c r="D125" s="308"/>
      <c r="E125" s="308"/>
      <c r="F125" s="308"/>
      <c r="G125" s="308"/>
      <c r="H125" s="309"/>
      <c r="I125" s="308"/>
    </row>
    <row r="126" spans="1:9">
      <c r="A126" s="307"/>
      <c r="B126" s="308"/>
      <c r="C126" s="308"/>
      <c r="D126" s="308"/>
      <c r="E126" s="308"/>
      <c r="F126" s="308"/>
      <c r="G126" s="308"/>
      <c r="H126" s="309"/>
      <c r="I126" s="308"/>
    </row>
    <row r="127" spans="1:9">
      <c r="A127" s="307"/>
      <c r="B127" s="308"/>
      <c r="C127" s="308"/>
      <c r="D127" s="308"/>
      <c r="E127" s="308"/>
      <c r="F127" s="308"/>
      <c r="G127" s="308"/>
      <c r="H127" s="309"/>
      <c r="I127" s="308"/>
    </row>
    <row r="128" spans="1:9">
      <c r="A128" s="307"/>
      <c r="B128" s="308"/>
      <c r="C128" s="308"/>
      <c r="D128" s="308"/>
      <c r="E128" s="308"/>
      <c r="F128" s="308"/>
      <c r="G128" s="308"/>
      <c r="H128" s="309"/>
      <c r="I128" s="308"/>
    </row>
    <row r="129" spans="1:9">
      <c r="A129" s="307"/>
      <c r="B129" s="308"/>
      <c r="C129" s="308"/>
      <c r="D129" s="308"/>
      <c r="E129" s="308"/>
      <c r="F129" s="308"/>
      <c r="G129" s="308"/>
      <c r="H129" s="309"/>
      <c r="I129" s="308"/>
    </row>
    <row r="130" spans="1:9">
      <c r="A130" s="307"/>
      <c r="B130" s="308"/>
      <c r="C130" s="308"/>
      <c r="D130" s="308"/>
      <c r="E130" s="308"/>
      <c r="F130" s="308"/>
      <c r="G130" s="308"/>
      <c r="H130" s="309"/>
      <c r="I130" s="308"/>
    </row>
    <row r="131" spans="1:9">
      <c r="A131" s="307"/>
      <c r="B131" s="308"/>
      <c r="C131" s="308"/>
      <c r="D131" s="308"/>
      <c r="E131" s="308"/>
      <c r="F131" s="308"/>
      <c r="G131" s="308"/>
      <c r="H131" s="309"/>
      <c r="I131" s="308"/>
    </row>
    <row r="132" spans="1:9">
      <c r="A132" s="307"/>
      <c r="B132" s="308"/>
      <c r="C132" s="308"/>
      <c r="D132" s="308"/>
      <c r="E132" s="308"/>
      <c r="F132" s="308"/>
      <c r="G132" s="308"/>
      <c r="H132" s="309"/>
      <c r="I132" s="308"/>
    </row>
    <row r="133" spans="1:9">
      <c r="A133" s="254"/>
      <c r="B133" s="255"/>
      <c r="C133" s="255"/>
      <c r="D133" s="255"/>
      <c r="E133" s="255"/>
      <c r="F133" s="255"/>
      <c r="G133" s="255"/>
      <c r="I133" s="255"/>
    </row>
    <row r="134" spans="1:9">
      <c r="A134" s="254"/>
      <c r="B134" s="255"/>
      <c r="C134" s="255"/>
      <c r="D134" s="255"/>
      <c r="E134" s="255"/>
      <c r="F134" s="255"/>
      <c r="G134" s="255"/>
      <c r="I134" s="255"/>
    </row>
    <row r="135" spans="1:9">
      <c r="A135" s="254"/>
      <c r="B135" s="255"/>
      <c r="C135" s="255"/>
      <c r="D135" s="255"/>
      <c r="E135" s="255"/>
      <c r="F135" s="255"/>
      <c r="G135" s="255"/>
      <c r="I135" s="255"/>
    </row>
    <row r="136" spans="1:9">
      <c r="A136" s="254"/>
      <c r="B136" s="255"/>
      <c r="C136" s="255"/>
      <c r="D136" s="255"/>
      <c r="E136" s="255"/>
      <c r="F136" s="255"/>
      <c r="G136" s="255"/>
      <c r="I136" s="255"/>
    </row>
    <row r="137" spans="1:9">
      <c r="A137" s="254"/>
      <c r="B137" s="255"/>
      <c r="C137" s="255"/>
      <c r="D137" s="255"/>
      <c r="E137" s="255"/>
      <c r="F137" s="255"/>
      <c r="G137" s="255"/>
      <c r="I137" s="255"/>
    </row>
    <row r="138" spans="1:9">
      <c r="A138" s="254"/>
      <c r="B138" s="255"/>
      <c r="C138" s="255"/>
      <c r="D138" s="255"/>
      <c r="E138" s="255"/>
      <c r="F138" s="255"/>
      <c r="G138" s="255"/>
      <c r="I138" s="255"/>
    </row>
    <row r="139" spans="1:9">
      <c r="A139" s="254"/>
      <c r="B139" s="255"/>
      <c r="C139" s="255"/>
      <c r="D139" s="255"/>
      <c r="E139" s="255"/>
      <c r="F139" s="255"/>
      <c r="G139" s="255"/>
      <c r="I139" s="255"/>
    </row>
    <row r="140" spans="1:9">
      <c r="A140" s="254"/>
      <c r="B140" s="255"/>
      <c r="C140" s="255"/>
      <c r="D140" s="255"/>
      <c r="E140" s="255"/>
      <c r="F140" s="255"/>
      <c r="G140" s="255"/>
      <c r="I140" s="255"/>
    </row>
    <row r="141" spans="1:9">
      <c r="A141" s="254"/>
      <c r="B141" s="255"/>
      <c r="C141" s="255"/>
      <c r="D141" s="255"/>
      <c r="E141" s="255"/>
      <c r="F141" s="255"/>
      <c r="G141" s="255"/>
      <c r="I141" s="255"/>
    </row>
    <row r="142" spans="1:9">
      <c r="A142" s="254"/>
      <c r="B142" s="255"/>
      <c r="C142" s="255"/>
      <c r="D142" s="255"/>
      <c r="E142" s="255"/>
      <c r="F142" s="255"/>
      <c r="G142" s="255"/>
      <c r="I142" s="255"/>
    </row>
    <row r="143" spans="1:9">
      <c r="A143" s="254"/>
      <c r="B143" s="255"/>
      <c r="C143" s="255"/>
      <c r="D143" s="255"/>
      <c r="E143" s="255"/>
      <c r="F143" s="255"/>
      <c r="G143" s="255"/>
      <c r="I143" s="255"/>
    </row>
    <row r="144" spans="1:9">
      <c r="A144" s="254"/>
      <c r="B144" s="255"/>
      <c r="C144" s="255"/>
      <c r="D144" s="255"/>
      <c r="E144" s="255"/>
      <c r="F144" s="255"/>
      <c r="G144" s="255"/>
      <c r="I144" s="255"/>
    </row>
    <row r="145" spans="1:9">
      <c r="A145" s="254"/>
      <c r="B145" s="255"/>
      <c r="C145" s="255"/>
      <c r="D145" s="255"/>
      <c r="E145" s="255"/>
      <c r="F145" s="255"/>
      <c r="G145" s="255"/>
      <c r="I145" s="255"/>
    </row>
    <row r="146" spans="1:9">
      <c r="A146" s="254"/>
      <c r="B146" s="255"/>
      <c r="C146" s="255"/>
      <c r="D146" s="255"/>
      <c r="E146" s="255"/>
      <c r="F146" s="255"/>
      <c r="G146" s="255"/>
      <c r="I146" s="255"/>
    </row>
    <row r="147" spans="1:9">
      <c r="A147" s="254"/>
      <c r="B147" s="255"/>
      <c r="C147" s="255"/>
      <c r="D147" s="255"/>
      <c r="E147" s="255"/>
      <c r="F147" s="255"/>
      <c r="G147" s="255"/>
      <c r="I147" s="255"/>
    </row>
    <row r="148" spans="1:9">
      <c r="A148" s="254"/>
      <c r="B148" s="255"/>
      <c r="C148" s="255"/>
      <c r="D148" s="255"/>
      <c r="E148" s="255"/>
      <c r="F148" s="255"/>
      <c r="G148" s="255"/>
      <c r="I148" s="255"/>
    </row>
    <row r="149" spans="1:9">
      <c r="A149" s="254"/>
      <c r="B149" s="255"/>
      <c r="C149" s="255"/>
      <c r="D149" s="255"/>
      <c r="E149" s="255"/>
      <c r="F149" s="255"/>
      <c r="G149" s="255"/>
      <c r="I149" s="255"/>
    </row>
    <row r="150" spans="1:9">
      <c r="A150" s="35"/>
      <c r="B150" s="255"/>
      <c r="C150" s="255"/>
      <c r="D150" s="255"/>
      <c r="E150" s="255"/>
      <c r="F150" s="255"/>
      <c r="G150" s="255"/>
      <c r="I150" s="255"/>
    </row>
    <row r="151" spans="1:9">
      <c r="A151" s="35"/>
      <c r="B151" s="255"/>
      <c r="C151" s="255"/>
      <c r="D151" s="255"/>
      <c r="E151" s="255"/>
      <c r="F151" s="255"/>
      <c r="G151" s="255"/>
      <c r="I151" s="255"/>
    </row>
    <row r="152" spans="1:9">
      <c r="A152" s="35"/>
      <c r="B152" s="255"/>
      <c r="C152" s="255"/>
      <c r="D152" s="255"/>
      <c r="E152" s="255"/>
      <c r="F152" s="255"/>
      <c r="G152" s="255"/>
      <c r="I152" s="255"/>
    </row>
    <row r="153" spans="1:9">
      <c r="A153" s="35"/>
      <c r="B153" s="255"/>
      <c r="C153" s="255"/>
      <c r="D153" s="255"/>
      <c r="E153" s="255"/>
      <c r="F153" s="255"/>
      <c r="G153" s="255"/>
      <c r="I153" s="255"/>
    </row>
    <row r="154" spans="1:9">
      <c r="A154" s="35"/>
      <c r="B154" s="255"/>
      <c r="C154" s="255"/>
      <c r="D154" s="255"/>
      <c r="E154" s="255"/>
      <c r="F154" s="255"/>
      <c r="G154" s="255"/>
      <c r="I154" s="255"/>
    </row>
    <row r="155" spans="1:9">
      <c r="A155" s="35"/>
      <c r="B155" s="255"/>
      <c r="C155" s="255"/>
      <c r="D155" s="255"/>
      <c r="E155" s="255"/>
      <c r="F155" s="255"/>
      <c r="G155" s="255"/>
      <c r="I155" s="255"/>
    </row>
    <row r="156" spans="1:9">
      <c r="A156" s="35"/>
      <c r="B156" s="255"/>
      <c r="C156" s="255"/>
      <c r="D156" s="255"/>
      <c r="E156" s="255"/>
      <c r="F156" s="255"/>
      <c r="G156" s="255"/>
      <c r="I156" s="255"/>
    </row>
    <row r="157" spans="1:9">
      <c r="A157" s="35"/>
      <c r="B157" s="255"/>
      <c r="C157" s="255"/>
      <c r="D157" s="255"/>
      <c r="E157" s="255"/>
      <c r="F157" s="255"/>
      <c r="G157" s="255"/>
      <c r="I157" s="255"/>
    </row>
    <row r="158" spans="1:9">
      <c r="A158" s="35"/>
      <c r="B158" s="255"/>
      <c r="C158" s="255"/>
      <c r="D158" s="255"/>
      <c r="E158" s="255"/>
      <c r="F158" s="255"/>
      <c r="G158" s="255"/>
      <c r="I158" s="255"/>
    </row>
    <row r="159" spans="1:9">
      <c r="A159" s="35"/>
      <c r="B159" s="255"/>
      <c r="C159" s="255"/>
      <c r="D159" s="255"/>
      <c r="E159" s="255"/>
      <c r="F159" s="255"/>
      <c r="G159" s="255"/>
      <c r="I159" s="255"/>
    </row>
    <row r="160" spans="1:9">
      <c r="A160" s="35"/>
      <c r="B160" s="255"/>
      <c r="C160" s="255"/>
      <c r="D160" s="255"/>
      <c r="E160" s="255"/>
      <c r="F160" s="255"/>
      <c r="G160" s="255"/>
      <c r="I160" s="255"/>
    </row>
    <row r="161" spans="1:9">
      <c r="A161" s="35"/>
      <c r="B161" s="255"/>
      <c r="C161" s="255"/>
      <c r="D161" s="255"/>
      <c r="E161" s="255"/>
      <c r="F161" s="255"/>
      <c r="G161" s="255"/>
      <c r="I161" s="255"/>
    </row>
    <row r="162" spans="1:9">
      <c r="A162" s="35"/>
      <c r="B162" s="255"/>
      <c r="C162" s="255"/>
      <c r="D162" s="255"/>
      <c r="E162" s="255"/>
      <c r="F162" s="255"/>
      <c r="G162" s="255"/>
      <c r="I162" s="255"/>
    </row>
    <row r="163" spans="1:9">
      <c r="A163" s="35"/>
      <c r="B163" s="255"/>
      <c r="C163" s="255"/>
      <c r="D163" s="255"/>
      <c r="E163" s="255"/>
      <c r="F163" s="255"/>
      <c r="G163" s="255"/>
      <c r="I163" s="255"/>
    </row>
    <row r="164" spans="1:9">
      <c r="A164" s="35"/>
      <c r="B164" s="255"/>
      <c r="C164" s="255"/>
      <c r="D164" s="255"/>
      <c r="E164" s="255"/>
      <c r="F164" s="255"/>
      <c r="G164" s="255"/>
      <c r="I164" s="255"/>
    </row>
    <row r="165" spans="1:9">
      <c r="A165" s="35"/>
      <c r="B165" s="255"/>
      <c r="C165" s="255"/>
      <c r="D165" s="255"/>
      <c r="E165" s="255"/>
      <c r="F165" s="255"/>
      <c r="G165" s="255"/>
      <c r="I165" s="255"/>
    </row>
    <row r="166" spans="1:9">
      <c r="A166" s="35"/>
      <c r="B166" s="255"/>
      <c r="C166" s="255"/>
      <c r="D166" s="255"/>
      <c r="E166" s="255"/>
      <c r="F166" s="255"/>
      <c r="G166" s="255"/>
      <c r="I166" s="255"/>
    </row>
    <row r="167" spans="1:9">
      <c r="A167" s="35"/>
      <c r="B167" s="255"/>
      <c r="C167" s="255"/>
      <c r="D167" s="255"/>
      <c r="E167" s="255"/>
      <c r="F167" s="255"/>
      <c r="G167" s="255"/>
      <c r="I167" s="255"/>
    </row>
    <row r="168" spans="1:9">
      <c r="A168" s="35"/>
      <c r="B168" s="255"/>
      <c r="C168" s="255"/>
      <c r="D168" s="255"/>
      <c r="E168" s="255"/>
      <c r="F168" s="255"/>
      <c r="G168" s="255"/>
      <c r="I168" s="255"/>
    </row>
    <row r="169" spans="1:9">
      <c r="A169" s="35"/>
      <c r="B169" s="255"/>
      <c r="C169" s="255"/>
      <c r="D169" s="255"/>
      <c r="E169" s="255"/>
      <c r="F169" s="255"/>
      <c r="G169" s="255"/>
      <c r="I169" s="255"/>
    </row>
    <row r="170" spans="1:9">
      <c r="A170" s="35"/>
      <c r="B170" s="255"/>
      <c r="C170" s="255"/>
      <c r="D170" s="255"/>
      <c r="E170" s="255"/>
      <c r="F170" s="255"/>
      <c r="G170" s="255"/>
      <c r="I170" s="255"/>
    </row>
    <row r="171" spans="1:9">
      <c r="A171" s="35"/>
      <c r="B171" s="255"/>
      <c r="C171" s="255"/>
      <c r="D171" s="255"/>
      <c r="E171" s="255"/>
      <c r="F171" s="255"/>
      <c r="G171" s="255"/>
      <c r="I171" s="255"/>
    </row>
    <row r="172" spans="1:9">
      <c r="A172" s="35"/>
      <c r="B172" s="255"/>
      <c r="C172" s="255"/>
      <c r="D172" s="255"/>
      <c r="E172" s="255"/>
      <c r="F172" s="255"/>
      <c r="G172" s="255"/>
      <c r="I172" s="255"/>
    </row>
    <row r="173" spans="1:9">
      <c r="A173" s="35"/>
      <c r="B173" s="255"/>
      <c r="C173" s="255"/>
      <c r="D173" s="255"/>
      <c r="E173" s="255"/>
      <c r="F173" s="255"/>
      <c r="G173" s="255"/>
      <c r="I173" s="255"/>
    </row>
    <row r="174" spans="1:9">
      <c r="A174" s="35"/>
      <c r="B174" s="255"/>
      <c r="C174" s="255"/>
      <c r="D174" s="255"/>
      <c r="E174" s="255"/>
      <c r="F174" s="255"/>
      <c r="G174" s="255"/>
      <c r="I174" s="255"/>
    </row>
    <row r="175" spans="1:9">
      <c r="A175" s="35"/>
      <c r="B175" s="255"/>
      <c r="C175" s="255"/>
      <c r="D175" s="255"/>
      <c r="E175" s="255"/>
      <c r="F175" s="255"/>
      <c r="G175" s="255"/>
      <c r="I175" s="255"/>
    </row>
    <row r="176" spans="1:9">
      <c r="A176" s="35"/>
      <c r="B176" s="255"/>
      <c r="C176" s="255"/>
      <c r="D176" s="255"/>
      <c r="E176" s="255"/>
      <c r="F176" s="255"/>
      <c r="G176" s="255"/>
      <c r="I176" s="255"/>
    </row>
    <row r="177" spans="1:9">
      <c r="A177" s="35"/>
      <c r="B177" s="255"/>
      <c r="C177" s="255"/>
      <c r="D177" s="255"/>
      <c r="E177" s="255"/>
      <c r="F177" s="255"/>
      <c r="G177" s="255"/>
      <c r="I177" s="255"/>
    </row>
    <row r="178" spans="1:9">
      <c r="A178" s="35"/>
      <c r="B178" s="255"/>
      <c r="C178" s="255"/>
      <c r="D178" s="255"/>
      <c r="E178" s="255"/>
      <c r="F178" s="255"/>
      <c r="G178" s="255"/>
      <c r="I178" s="255"/>
    </row>
    <row r="179" spans="1:9">
      <c r="A179" s="35"/>
      <c r="B179" s="255"/>
      <c r="C179" s="255"/>
      <c r="D179" s="255"/>
      <c r="E179" s="255"/>
      <c r="F179" s="255"/>
      <c r="G179" s="255"/>
      <c r="I179" s="255"/>
    </row>
    <row r="180" spans="1:9">
      <c r="A180" s="35"/>
      <c r="B180" s="255"/>
      <c r="C180" s="255"/>
      <c r="D180" s="255"/>
      <c r="E180" s="255"/>
      <c r="F180" s="255"/>
      <c r="G180" s="255"/>
      <c r="I180" s="255"/>
    </row>
    <row r="181" spans="1:9">
      <c r="A181" s="35"/>
      <c r="B181" s="255"/>
      <c r="C181" s="255"/>
      <c r="D181" s="255"/>
      <c r="E181" s="255"/>
      <c r="F181" s="255"/>
      <c r="G181" s="255"/>
      <c r="I181" s="255"/>
    </row>
    <row r="182" spans="1:9">
      <c r="A182" s="35"/>
      <c r="B182" s="255"/>
      <c r="C182" s="255"/>
      <c r="D182" s="255"/>
      <c r="E182" s="255"/>
      <c r="F182" s="255"/>
      <c r="G182" s="255"/>
      <c r="I182" s="255"/>
    </row>
    <row r="183" spans="1:9">
      <c r="A183" s="35"/>
      <c r="B183" s="255"/>
      <c r="C183" s="255"/>
      <c r="D183" s="255"/>
      <c r="E183" s="255"/>
      <c r="F183" s="255"/>
      <c r="G183" s="255"/>
      <c r="I183" s="255"/>
    </row>
    <row r="184" spans="1:9">
      <c r="A184" s="35"/>
      <c r="B184" s="255"/>
      <c r="C184" s="255"/>
      <c r="D184" s="255"/>
      <c r="E184" s="255"/>
      <c r="F184" s="255"/>
      <c r="G184" s="255"/>
      <c r="I184" s="255"/>
    </row>
    <row r="185" spans="1:9">
      <c r="A185" s="35"/>
      <c r="B185" s="255"/>
      <c r="C185" s="255"/>
      <c r="D185" s="255"/>
      <c r="E185" s="255"/>
      <c r="F185" s="255"/>
      <c r="G185" s="255"/>
      <c r="I185" s="255"/>
    </row>
    <row r="186" spans="1:9">
      <c r="A186" s="35"/>
      <c r="B186" s="255"/>
      <c r="C186" s="255"/>
      <c r="D186" s="255"/>
      <c r="E186" s="255"/>
      <c r="F186" s="255"/>
      <c r="G186" s="255"/>
      <c r="I186" s="255"/>
    </row>
    <row r="187" spans="1:9">
      <c r="A187" s="35"/>
      <c r="B187" s="255"/>
      <c r="C187" s="255"/>
      <c r="D187" s="255"/>
      <c r="E187" s="255"/>
      <c r="F187" s="255"/>
      <c r="G187" s="255"/>
      <c r="I187" s="255"/>
    </row>
    <row r="188" spans="1:9">
      <c r="A188" s="35"/>
      <c r="B188" s="255"/>
      <c r="C188" s="255"/>
      <c r="D188" s="255"/>
      <c r="E188" s="255"/>
      <c r="F188" s="255"/>
      <c r="G188" s="255"/>
      <c r="I188" s="255"/>
    </row>
    <row r="189" spans="1:9">
      <c r="A189" s="35"/>
      <c r="B189" s="255"/>
      <c r="C189" s="255"/>
      <c r="D189" s="255"/>
      <c r="E189" s="255"/>
      <c r="F189" s="255"/>
      <c r="G189" s="255"/>
      <c r="I189" s="255"/>
    </row>
    <row r="190" spans="1:9">
      <c r="A190" s="35"/>
      <c r="B190" s="255"/>
      <c r="C190" s="255"/>
      <c r="D190" s="255"/>
      <c r="E190" s="255"/>
      <c r="F190" s="255"/>
      <c r="G190" s="255"/>
      <c r="I190" s="255"/>
    </row>
    <row r="191" spans="1:9">
      <c r="A191" s="35"/>
      <c r="B191" s="255"/>
      <c r="C191" s="255"/>
      <c r="D191" s="255"/>
      <c r="E191" s="255"/>
      <c r="F191" s="255"/>
      <c r="G191" s="255"/>
      <c r="I191" s="255"/>
    </row>
    <row r="192" spans="1:9">
      <c r="A192" s="35"/>
      <c r="B192" s="255"/>
      <c r="C192" s="255"/>
      <c r="D192" s="255"/>
      <c r="E192" s="255"/>
      <c r="F192" s="255"/>
      <c r="G192" s="255"/>
      <c r="I192" s="255"/>
    </row>
    <row r="193" spans="1:9">
      <c r="A193" s="35"/>
      <c r="B193" s="255"/>
      <c r="C193" s="255"/>
      <c r="D193" s="255"/>
      <c r="E193" s="255"/>
      <c r="F193" s="255"/>
      <c r="G193" s="255"/>
      <c r="I193" s="255"/>
    </row>
    <row r="194" spans="1:9">
      <c r="A194" s="35"/>
      <c r="B194" s="255"/>
      <c r="C194" s="255"/>
      <c r="D194" s="255"/>
      <c r="E194" s="255"/>
      <c r="F194" s="255"/>
      <c r="G194" s="255"/>
      <c r="I194" s="255"/>
    </row>
    <row r="195" spans="1:9">
      <c r="A195" s="35"/>
      <c r="B195" s="255"/>
      <c r="C195" s="255"/>
      <c r="D195" s="255"/>
      <c r="E195" s="255"/>
      <c r="F195" s="255"/>
      <c r="G195" s="255"/>
      <c r="I195" s="255"/>
    </row>
    <row r="196" spans="1:9">
      <c r="A196" s="35"/>
      <c r="B196" s="255"/>
      <c r="C196" s="255"/>
      <c r="D196" s="255"/>
      <c r="E196" s="255"/>
      <c r="F196" s="255"/>
      <c r="G196" s="255"/>
      <c r="I196" s="255"/>
    </row>
    <row r="197" spans="1:9">
      <c r="A197" s="35"/>
      <c r="B197" s="255"/>
      <c r="C197" s="255"/>
      <c r="D197" s="255"/>
      <c r="E197" s="255"/>
      <c r="F197" s="255"/>
      <c r="G197" s="255"/>
      <c r="I197" s="255"/>
    </row>
    <row r="198" spans="1:9">
      <c r="A198" s="35"/>
      <c r="B198" s="255"/>
      <c r="C198" s="255"/>
      <c r="D198" s="255"/>
      <c r="E198" s="255"/>
      <c r="F198" s="255"/>
      <c r="G198" s="255"/>
      <c r="I198" s="255"/>
    </row>
    <row r="199" spans="1:9">
      <c r="A199" s="35"/>
      <c r="B199" s="255"/>
      <c r="C199" s="255"/>
      <c r="D199" s="255"/>
      <c r="E199" s="255"/>
      <c r="F199" s="255"/>
      <c r="G199" s="255"/>
      <c r="I199" s="255"/>
    </row>
    <row r="200" spans="1:9">
      <c r="A200" s="35"/>
      <c r="B200" s="255"/>
      <c r="C200" s="255"/>
      <c r="D200" s="255"/>
      <c r="E200" s="255"/>
      <c r="F200" s="255"/>
      <c r="G200" s="255"/>
      <c r="I200" s="255"/>
    </row>
    <row r="201" spans="1:9">
      <c r="A201" s="35"/>
      <c r="B201" s="255"/>
      <c r="C201" s="255"/>
      <c r="D201" s="255"/>
      <c r="E201" s="255"/>
      <c r="F201" s="255"/>
      <c r="G201" s="255"/>
      <c r="I201" s="255"/>
    </row>
    <row r="202" spans="1:9">
      <c r="A202" s="35"/>
      <c r="B202" s="255"/>
      <c r="C202" s="255"/>
      <c r="D202" s="255"/>
      <c r="E202" s="255"/>
      <c r="F202" s="255"/>
      <c r="G202" s="255"/>
      <c r="I202" s="255"/>
    </row>
    <row r="203" spans="1:9">
      <c r="A203" s="35"/>
      <c r="B203" s="255"/>
      <c r="C203" s="255"/>
      <c r="D203" s="255"/>
      <c r="E203" s="255"/>
      <c r="F203" s="255"/>
      <c r="G203" s="255"/>
      <c r="I203" s="255"/>
    </row>
    <row r="204" spans="1:9">
      <c r="A204" s="35"/>
      <c r="B204" s="255"/>
      <c r="C204" s="255"/>
      <c r="D204" s="255"/>
      <c r="E204" s="255"/>
      <c r="F204" s="255"/>
      <c r="G204" s="255"/>
      <c r="I204" s="255"/>
    </row>
    <row r="205" spans="1:9">
      <c r="A205" s="35"/>
      <c r="B205" s="255"/>
      <c r="C205" s="255"/>
      <c r="D205" s="255"/>
      <c r="E205" s="255"/>
      <c r="F205" s="255"/>
      <c r="G205" s="255"/>
      <c r="I205" s="255"/>
    </row>
    <row r="206" spans="1:9">
      <c r="A206" s="35"/>
      <c r="B206" s="255"/>
      <c r="C206" s="255"/>
      <c r="D206" s="255"/>
      <c r="E206" s="255"/>
      <c r="F206" s="255"/>
      <c r="G206" s="255"/>
      <c r="I206" s="255"/>
    </row>
    <row r="207" spans="1:9">
      <c r="A207" s="35"/>
      <c r="B207" s="255"/>
      <c r="C207" s="255"/>
      <c r="D207" s="255"/>
      <c r="E207" s="255"/>
      <c r="F207" s="255"/>
      <c r="G207" s="255"/>
      <c r="I207" s="255"/>
    </row>
    <row r="208" spans="1:9">
      <c r="A208" s="35"/>
      <c r="B208" s="255"/>
      <c r="C208" s="255"/>
      <c r="D208" s="255"/>
      <c r="E208" s="255"/>
      <c r="F208" s="255"/>
      <c r="G208" s="255"/>
      <c r="I208" s="255"/>
    </row>
    <row r="209" spans="1:9">
      <c r="A209" s="35"/>
      <c r="B209" s="255"/>
      <c r="C209" s="255"/>
      <c r="D209" s="255"/>
      <c r="E209" s="255"/>
      <c r="F209" s="255"/>
      <c r="G209" s="255"/>
      <c r="I209" s="255"/>
    </row>
    <row r="210" spans="1:9">
      <c r="A210" s="35"/>
      <c r="B210" s="255"/>
      <c r="C210" s="255"/>
      <c r="D210" s="255"/>
      <c r="E210" s="255"/>
      <c r="F210" s="255"/>
      <c r="G210" s="255"/>
      <c r="I210" s="255"/>
    </row>
    <row r="211" spans="1:9">
      <c r="A211" s="35"/>
      <c r="B211" s="255"/>
      <c r="C211" s="255"/>
      <c r="D211" s="255"/>
      <c r="E211" s="255"/>
      <c r="F211" s="255"/>
      <c r="G211" s="255"/>
      <c r="I211" s="255"/>
    </row>
    <row r="212" spans="1:9">
      <c r="A212" s="35"/>
      <c r="B212" s="255"/>
      <c r="C212" s="255"/>
      <c r="D212" s="255"/>
      <c r="E212" s="255"/>
      <c r="F212" s="255"/>
      <c r="G212" s="255"/>
      <c r="I212" s="255"/>
    </row>
    <row r="213" spans="1:9">
      <c r="A213" s="35"/>
      <c r="B213" s="255"/>
      <c r="C213" s="255"/>
      <c r="D213" s="255"/>
      <c r="E213" s="255"/>
      <c r="F213" s="255"/>
      <c r="G213" s="255"/>
      <c r="I213" s="255"/>
    </row>
    <row r="214" spans="1:9">
      <c r="A214" s="35"/>
      <c r="B214" s="255"/>
      <c r="C214" s="255"/>
      <c r="D214" s="255"/>
      <c r="E214" s="255"/>
      <c r="F214" s="255"/>
      <c r="G214" s="255"/>
      <c r="I214" s="255"/>
    </row>
    <row r="215" spans="1:9">
      <c r="A215" s="35"/>
      <c r="B215" s="255"/>
      <c r="C215" s="255"/>
      <c r="D215" s="255"/>
      <c r="E215" s="255"/>
      <c r="F215" s="255"/>
      <c r="G215" s="255"/>
      <c r="I215" s="255"/>
    </row>
    <row r="216" spans="1:9">
      <c r="A216" s="35"/>
      <c r="B216" s="255"/>
      <c r="C216" s="255"/>
      <c r="D216" s="255"/>
      <c r="E216" s="255"/>
      <c r="F216" s="255"/>
      <c r="G216" s="255"/>
      <c r="I216" s="255"/>
    </row>
    <row r="217" spans="1:9">
      <c r="A217" s="35"/>
      <c r="B217" s="255"/>
      <c r="C217" s="255"/>
      <c r="D217" s="255"/>
      <c r="E217" s="255"/>
      <c r="F217" s="255"/>
      <c r="G217" s="255"/>
      <c r="I217" s="255"/>
    </row>
    <row r="218" spans="1:9">
      <c r="A218" s="35"/>
      <c r="B218" s="255"/>
      <c r="C218" s="255"/>
      <c r="D218" s="255"/>
      <c r="E218" s="255"/>
      <c r="F218" s="255"/>
      <c r="G218" s="255"/>
      <c r="I218" s="255"/>
    </row>
    <row r="219" spans="1:9">
      <c r="A219" s="35"/>
      <c r="B219" s="255"/>
      <c r="C219" s="255"/>
      <c r="D219" s="255"/>
      <c r="E219" s="255"/>
      <c r="F219" s="255"/>
      <c r="G219" s="255"/>
      <c r="I219" s="255"/>
    </row>
    <row r="220" spans="1:9">
      <c r="A220" s="35"/>
      <c r="B220" s="255"/>
      <c r="C220" s="255"/>
      <c r="D220" s="255"/>
      <c r="E220" s="255"/>
      <c r="F220" s="255"/>
      <c r="G220" s="255"/>
      <c r="I220" s="255"/>
    </row>
    <row r="221" spans="1:9">
      <c r="A221" s="35"/>
      <c r="B221" s="255"/>
      <c r="C221" s="255"/>
      <c r="D221" s="255"/>
      <c r="E221" s="255"/>
      <c r="F221" s="255"/>
      <c r="G221" s="255"/>
      <c r="I221" s="255"/>
    </row>
    <row r="222" spans="1:9">
      <c r="A222" s="35"/>
      <c r="B222" s="255"/>
      <c r="C222" s="255"/>
      <c r="D222" s="255"/>
      <c r="E222" s="255"/>
      <c r="F222" s="255"/>
      <c r="G222" s="255"/>
      <c r="I222" s="255"/>
    </row>
    <row r="223" spans="1:9">
      <c r="A223" s="35"/>
      <c r="B223" s="255"/>
      <c r="C223" s="255"/>
      <c r="D223" s="255"/>
      <c r="E223" s="255"/>
      <c r="F223" s="255"/>
      <c r="G223" s="255"/>
      <c r="I223" s="255"/>
    </row>
    <row r="224" spans="1:9">
      <c r="A224" s="35"/>
      <c r="B224" s="255"/>
      <c r="C224" s="255"/>
      <c r="D224" s="255"/>
      <c r="E224" s="255"/>
      <c r="F224" s="255"/>
      <c r="G224" s="255"/>
      <c r="I224" s="255"/>
    </row>
    <row r="225" spans="1:9">
      <c r="A225" s="35"/>
      <c r="B225" s="255"/>
      <c r="C225" s="255"/>
      <c r="D225" s="255"/>
      <c r="E225" s="255"/>
      <c r="F225" s="255"/>
      <c r="G225" s="255"/>
      <c r="I225" s="255"/>
    </row>
    <row r="226" spans="1:9">
      <c r="A226" s="35"/>
      <c r="B226" s="255"/>
      <c r="C226" s="255"/>
      <c r="D226" s="255"/>
      <c r="E226" s="255"/>
      <c r="F226" s="255"/>
      <c r="G226" s="255"/>
      <c r="I226" s="255"/>
    </row>
    <row r="227" spans="1:9">
      <c r="A227" s="35"/>
      <c r="B227" s="255"/>
      <c r="C227" s="255"/>
      <c r="D227" s="255"/>
      <c r="E227" s="255"/>
      <c r="F227" s="255"/>
      <c r="G227" s="255"/>
      <c r="I227" s="255"/>
    </row>
    <row r="228" spans="1:9">
      <c r="A228" s="35"/>
      <c r="B228" s="255"/>
      <c r="C228" s="255"/>
      <c r="D228" s="255"/>
      <c r="E228" s="255"/>
      <c r="F228" s="255"/>
      <c r="G228" s="255"/>
      <c r="I228" s="255"/>
    </row>
    <row r="229" spans="1:9">
      <c r="A229" s="35"/>
      <c r="B229" s="255"/>
      <c r="C229" s="255"/>
      <c r="D229" s="255"/>
      <c r="E229" s="255"/>
      <c r="F229" s="255"/>
      <c r="G229" s="255"/>
      <c r="I229" s="255"/>
    </row>
    <row r="230" spans="1:9">
      <c r="A230" s="35"/>
      <c r="B230" s="255"/>
      <c r="C230" s="255"/>
      <c r="D230" s="255"/>
      <c r="E230" s="255"/>
      <c r="F230" s="255"/>
      <c r="G230" s="255"/>
      <c r="I230" s="255"/>
    </row>
    <row r="231" spans="1:9">
      <c r="A231" s="35"/>
      <c r="B231" s="255"/>
      <c r="C231" s="255"/>
      <c r="D231" s="255"/>
      <c r="E231" s="255"/>
      <c r="F231" s="255"/>
      <c r="G231" s="255"/>
      <c r="I231" s="255"/>
    </row>
    <row r="232" spans="1:9">
      <c r="A232" s="35"/>
      <c r="B232" s="255"/>
      <c r="C232" s="255"/>
      <c r="D232" s="255"/>
      <c r="E232" s="255"/>
      <c r="F232" s="255"/>
      <c r="G232" s="255"/>
      <c r="I232" s="255"/>
    </row>
    <row r="233" spans="1:9">
      <c r="A233" s="35"/>
      <c r="B233" s="255"/>
      <c r="C233" s="255"/>
      <c r="D233" s="255"/>
      <c r="E233" s="255"/>
      <c r="F233" s="255"/>
      <c r="G233" s="255"/>
      <c r="I233" s="255"/>
    </row>
    <row r="234" spans="1:9">
      <c r="A234" s="35"/>
      <c r="B234" s="255"/>
      <c r="C234" s="255"/>
      <c r="D234" s="255"/>
      <c r="E234" s="255"/>
      <c r="F234" s="255"/>
      <c r="G234" s="255"/>
      <c r="I234" s="255"/>
    </row>
    <row r="235" spans="1:9">
      <c r="A235" s="35"/>
      <c r="B235" s="255"/>
      <c r="C235" s="255"/>
      <c r="D235" s="255"/>
      <c r="E235" s="255"/>
      <c r="F235" s="255"/>
      <c r="G235" s="255"/>
      <c r="I235" s="255"/>
    </row>
    <row r="236" spans="1:9">
      <c r="A236" s="35"/>
      <c r="B236" s="255"/>
      <c r="C236" s="255"/>
      <c r="D236" s="255"/>
      <c r="E236" s="255"/>
      <c r="F236" s="255"/>
      <c r="G236" s="255"/>
      <c r="I236" s="255"/>
    </row>
    <row r="237" spans="1:9">
      <c r="A237" s="35"/>
      <c r="B237" s="255"/>
      <c r="C237" s="255"/>
      <c r="D237" s="255"/>
      <c r="E237" s="255"/>
      <c r="F237" s="255"/>
      <c r="G237" s="255"/>
      <c r="I237" s="255"/>
    </row>
    <row r="238" spans="1:9">
      <c r="A238" s="35"/>
      <c r="B238" s="255"/>
      <c r="C238" s="255"/>
      <c r="D238" s="255"/>
      <c r="E238" s="255"/>
      <c r="F238" s="255"/>
      <c r="G238" s="255"/>
      <c r="I238" s="255"/>
    </row>
    <row r="239" spans="1:9">
      <c r="A239" s="35"/>
      <c r="B239" s="255"/>
      <c r="C239" s="255"/>
      <c r="D239" s="255"/>
      <c r="E239" s="255"/>
      <c r="F239" s="255"/>
      <c r="G239" s="255"/>
      <c r="I239" s="255"/>
    </row>
    <row r="240" spans="1:9">
      <c r="A240" s="35"/>
      <c r="B240" s="255"/>
      <c r="C240" s="255"/>
      <c r="D240" s="255"/>
      <c r="E240" s="255"/>
      <c r="F240" s="255"/>
      <c r="G240" s="255"/>
      <c r="I240" s="255"/>
    </row>
    <row r="241" spans="1:9">
      <c r="A241" s="35"/>
      <c r="B241" s="255"/>
      <c r="C241" s="255"/>
      <c r="D241" s="255"/>
      <c r="E241" s="255"/>
      <c r="F241" s="255"/>
      <c r="G241" s="255"/>
      <c r="I241" s="255"/>
    </row>
    <row r="242" spans="1:9">
      <c r="A242" s="35"/>
      <c r="B242" s="255"/>
      <c r="C242" s="255"/>
      <c r="D242" s="255"/>
      <c r="E242" s="255"/>
      <c r="F242" s="255"/>
      <c r="G242" s="255"/>
      <c r="I242" s="255"/>
    </row>
    <row r="243" spans="1:9">
      <c r="A243" s="35"/>
      <c r="B243" s="255"/>
      <c r="C243" s="255"/>
      <c r="D243" s="255"/>
      <c r="E243" s="255"/>
      <c r="F243" s="255"/>
      <c r="G243" s="255"/>
      <c r="I243" s="255"/>
    </row>
    <row r="244" spans="1:9">
      <c r="A244" s="35"/>
      <c r="B244" s="255"/>
      <c r="C244" s="255"/>
      <c r="D244" s="255"/>
      <c r="E244" s="255"/>
      <c r="F244" s="255"/>
      <c r="G244" s="255"/>
      <c r="I244" s="255"/>
    </row>
    <row r="245" spans="1:9">
      <c r="A245" s="35"/>
      <c r="B245" s="255"/>
      <c r="C245" s="255"/>
      <c r="D245" s="255"/>
      <c r="E245" s="255"/>
      <c r="F245" s="255"/>
      <c r="G245" s="255"/>
      <c r="I245" s="255"/>
    </row>
    <row r="246" spans="1:9">
      <c r="A246" s="35"/>
      <c r="B246" s="255"/>
      <c r="C246" s="255"/>
      <c r="D246" s="255"/>
      <c r="E246" s="255"/>
      <c r="F246" s="255"/>
      <c r="G246" s="255"/>
      <c r="I246" s="255"/>
    </row>
    <row r="247" spans="1:9">
      <c r="A247" s="35"/>
    </row>
    <row r="248" spans="1:9">
      <c r="A248" s="35"/>
    </row>
    <row r="249" spans="1:9">
      <c r="A249" s="35"/>
    </row>
    <row r="250" spans="1:9">
      <c r="A250" s="35"/>
    </row>
    <row r="251" spans="1:9">
      <c r="A251" s="35"/>
    </row>
    <row r="252" spans="1:9">
      <c r="A252" s="35"/>
    </row>
    <row r="253" spans="1:9">
      <c r="A253" s="35"/>
    </row>
    <row r="254" spans="1:9">
      <c r="A254" s="35"/>
    </row>
    <row r="255" spans="1:9">
      <c r="A255" s="35"/>
    </row>
    <row r="256" spans="1:9">
      <c r="A256" s="35"/>
    </row>
    <row r="257" spans="1:1">
      <c r="A257" s="35"/>
    </row>
    <row r="258" spans="1:1">
      <c r="A258" s="35"/>
    </row>
    <row r="259" spans="1:1">
      <c r="A259" s="35"/>
    </row>
    <row r="260" spans="1:1">
      <c r="A260" s="35"/>
    </row>
    <row r="261" spans="1:1">
      <c r="A261" s="35"/>
    </row>
    <row r="262" spans="1:1">
      <c r="A262" s="35"/>
    </row>
    <row r="263" spans="1:1">
      <c r="A263" s="35"/>
    </row>
    <row r="264" spans="1:1">
      <c r="A264" s="35"/>
    </row>
    <row r="265" spans="1:1">
      <c r="A265" s="35"/>
    </row>
    <row r="266" spans="1:1">
      <c r="A266" s="35"/>
    </row>
    <row r="267" spans="1:1">
      <c r="A267" s="35"/>
    </row>
    <row r="268" spans="1:1">
      <c r="A268" s="35"/>
    </row>
    <row r="269" spans="1:1">
      <c r="A269" s="35"/>
    </row>
    <row r="270" spans="1:1">
      <c r="A270" s="35"/>
    </row>
    <row r="271" spans="1:1">
      <c r="A271" s="35"/>
    </row>
    <row r="272" spans="1:1">
      <c r="A272" s="35"/>
    </row>
    <row r="273" spans="1:1">
      <c r="A273" s="35"/>
    </row>
    <row r="274" spans="1:1">
      <c r="A274" s="35"/>
    </row>
    <row r="275" spans="1:1">
      <c r="A275" s="35"/>
    </row>
    <row r="276" spans="1:1">
      <c r="A276" s="35"/>
    </row>
    <row r="277" spans="1:1">
      <c r="A277" s="35"/>
    </row>
    <row r="278" spans="1:1">
      <c r="A278" s="35"/>
    </row>
    <row r="279" spans="1:1">
      <c r="A279" s="35"/>
    </row>
    <row r="280" spans="1:1">
      <c r="A280" s="35"/>
    </row>
    <row r="281" spans="1:1">
      <c r="A281" s="35"/>
    </row>
    <row r="282" spans="1:1">
      <c r="A282" s="35"/>
    </row>
    <row r="283" spans="1:1">
      <c r="A283" s="35"/>
    </row>
    <row r="284" spans="1:1">
      <c r="A284" s="35"/>
    </row>
    <row r="285" spans="1:1">
      <c r="A285" s="35"/>
    </row>
    <row r="286" spans="1:1">
      <c r="A286" s="35"/>
    </row>
    <row r="287" spans="1:1">
      <c r="A287" s="35"/>
    </row>
    <row r="288" spans="1:1">
      <c r="A288" s="35"/>
    </row>
    <row r="289" spans="1:1">
      <c r="A289" s="35"/>
    </row>
    <row r="290" spans="1:1">
      <c r="A290" s="35"/>
    </row>
    <row r="291" spans="1:1">
      <c r="A291" s="35"/>
    </row>
    <row r="292" spans="1:1">
      <c r="A292" s="35"/>
    </row>
    <row r="293" spans="1:1">
      <c r="A293" s="35"/>
    </row>
    <row r="294" spans="1:1">
      <c r="A294" s="35"/>
    </row>
    <row r="295" spans="1:1">
      <c r="A295" s="35"/>
    </row>
    <row r="296" spans="1:1">
      <c r="A296" s="35"/>
    </row>
    <row r="297" spans="1:1">
      <c r="A297" s="35"/>
    </row>
    <row r="298" spans="1:1">
      <c r="A298" s="35"/>
    </row>
    <row r="299" spans="1:1">
      <c r="A299" s="35"/>
    </row>
    <row r="300" spans="1:1">
      <c r="A300" s="35"/>
    </row>
    <row r="301" spans="1:1">
      <c r="A301" s="35"/>
    </row>
    <row r="302" spans="1:1">
      <c r="A302" s="35"/>
    </row>
    <row r="303" spans="1:1">
      <c r="A303" s="35"/>
    </row>
    <row r="304" spans="1:1">
      <c r="A304" s="35"/>
    </row>
    <row r="305" spans="1:1">
      <c r="A305" s="35"/>
    </row>
    <row r="306" spans="1:1">
      <c r="A306" s="35"/>
    </row>
    <row r="307" spans="1:1">
      <c r="A307" s="35"/>
    </row>
    <row r="308" spans="1:1">
      <c r="A308" s="35"/>
    </row>
    <row r="309" spans="1:1">
      <c r="A309" s="35"/>
    </row>
    <row r="310" spans="1:1">
      <c r="A310" s="35"/>
    </row>
    <row r="311" spans="1:1">
      <c r="A311" s="35"/>
    </row>
    <row r="312" spans="1:1">
      <c r="A312" s="35"/>
    </row>
    <row r="313" spans="1:1">
      <c r="A313" s="35"/>
    </row>
    <row r="314" spans="1:1">
      <c r="A314" s="35"/>
    </row>
    <row r="315" spans="1:1">
      <c r="A315" s="35"/>
    </row>
    <row r="316" spans="1:1">
      <c r="A316" s="35"/>
    </row>
  </sheetData>
  <mergeCells count="13">
    <mergeCell ref="A74:I74"/>
    <mergeCell ref="B90:C90"/>
    <mergeCell ref="B91:C91"/>
    <mergeCell ref="A1:I1"/>
    <mergeCell ref="I3:I4"/>
    <mergeCell ref="E3:H3"/>
    <mergeCell ref="C3:D3"/>
    <mergeCell ref="F91:H91"/>
    <mergeCell ref="F90:H90"/>
    <mergeCell ref="A80:I80"/>
    <mergeCell ref="B3:B4"/>
    <mergeCell ref="A3:A4"/>
    <mergeCell ref="A6:I6"/>
  </mergeCells>
  <phoneticPr fontId="0" type="noConversion"/>
  <pageMargins left="0.19685039370078741" right="0" top="0" bottom="0" header="0.19685039370078741" footer="0.11811023622047245"/>
  <pageSetup paperSize="9" scale="55" orientation="portrait" verticalDpi="300" r:id="rId1"/>
  <headerFooter alignWithMargins="0"/>
  <rowBreaks count="1" manualBreakCount="1">
    <brk id="40" max="7" man="1"/>
  </rowBreaks>
  <ignoredErrors>
    <ignoredError sqref="G67:G71 G63:G64 G58:G60 G44 G19:G21 G17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43"/>
  </sheetPr>
  <dimension ref="A1:J184"/>
  <sheetViews>
    <sheetView zoomScale="130" zoomScaleNormal="130" zoomScaleSheetLayoutView="100" workbookViewId="0">
      <pane xSplit="2" ySplit="3" topLeftCell="C13" activePane="bottomRight" state="frozen"/>
      <selection pane="topRight" activeCell="C1" sqref="C1"/>
      <selection pane="bottomLeft" activeCell="A5" sqref="A5"/>
      <selection pane="bottomRight" activeCell="B6" sqref="A6:H39"/>
    </sheetView>
  </sheetViews>
  <sheetFormatPr defaultRowHeight="18.75"/>
  <cols>
    <col min="1" max="1" width="57.85546875" style="30" customWidth="1"/>
    <col min="2" max="2" width="18" style="33" customWidth="1"/>
    <col min="3" max="4" width="14.7109375" style="33" customWidth="1"/>
    <col min="5" max="5" width="14.42578125" style="33" customWidth="1"/>
    <col min="6" max="6" width="14" style="33" customWidth="1"/>
    <col min="7" max="7" width="14.42578125" style="33" customWidth="1"/>
    <col min="8" max="8" width="13.85546875" style="219" customWidth="1"/>
    <col min="9" max="9" width="23.85546875" style="30" customWidth="1"/>
    <col min="10" max="10" width="9.5703125" style="30" customWidth="1"/>
    <col min="11" max="16384" width="9.140625" style="30"/>
  </cols>
  <sheetData>
    <row r="1" spans="1:8" ht="45" customHeight="1">
      <c r="A1" s="437" t="s">
        <v>119</v>
      </c>
      <c r="B1" s="437"/>
      <c r="C1" s="437"/>
      <c r="D1" s="437"/>
      <c r="E1" s="437"/>
      <c r="F1" s="437"/>
      <c r="G1" s="437"/>
      <c r="H1" s="437"/>
    </row>
    <row r="2" spans="1:8" ht="50.25" customHeight="1">
      <c r="A2" s="406" t="s">
        <v>203</v>
      </c>
      <c r="B2" s="438" t="s">
        <v>15</v>
      </c>
      <c r="C2" s="407" t="s">
        <v>449</v>
      </c>
      <c r="D2" s="407"/>
      <c r="E2" s="406" t="s">
        <v>484</v>
      </c>
      <c r="F2" s="406"/>
      <c r="G2" s="406"/>
      <c r="H2" s="406"/>
    </row>
    <row r="3" spans="1:8" ht="69.75" customHeight="1">
      <c r="A3" s="406"/>
      <c r="B3" s="438"/>
      <c r="C3" s="264" t="s">
        <v>485</v>
      </c>
      <c r="D3" s="264" t="s">
        <v>486</v>
      </c>
      <c r="E3" s="42" t="s">
        <v>487</v>
      </c>
      <c r="F3" s="42" t="s">
        <v>488</v>
      </c>
      <c r="G3" s="42" t="s">
        <v>198</v>
      </c>
      <c r="H3" s="216" t="s">
        <v>199</v>
      </c>
    </row>
    <row r="4" spans="1:8" ht="11.25" customHeight="1">
      <c r="A4" s="85">
        <v>1</v>
      </c>
      <c r="B4" s="243">
        <v>2</v>
      </c>
      <c r="C4" s="85">
        <v>3</v>
      </c>
      <c r="D4" s="85">
        <v>4</v>
      </c>
      <c r="E4" s="85">
        <v>5</v>
      </c>
      <c r="F4" s="243">
        <v>6</v>
      </c>
      <c r="G4" s="85">
        <v>7</v>
      </c>
      <c r="H4" s="220">
        <v>8</v>
      </c>
    </row>
    <row r="5" spans="1:8" ht="28.5" customHeight="1">
      <c r="A5" s="440" t="s">
        <v>115</v>
      </c>
      <c r="B5" s="440"/>
      <c r="C5" s="440"/>
      <c r="D5" s="440"/>
      <c r="E5" s="440"/>
      <c r="F5" s="440"/>
      <c r="G5" s="440"/>
      <c r="H5" s="440"/>
    </row>
    <row r="6" spans="1:8" ht="56.25" customHeight="1">
      <c r="A6" s="321" t="s">
        <v>53</v>
      </c>
      <c r="B6" s="298">
        <v>2000</v>
      </c>
      <c r="C6" s="266">
        <v>271</v>
      </c>
      <c r="D6" s="266">
        <v>354</v>
      </c>
      <c r="E6" s="266">
        <v>302</v>
      </c>
      <c r="F6" s="266">
        <v>483</v>
      </c>
      <c r="G6" s="286">
        <f>F6-E6</f>
        <v>181</v>
      </c>
      <c r="H6" s="294">
        <f>F6/E6*100</f>
        <v>159.93377483443709</v>
      </c>
    </row>
    <row r="7" spans="1:8" ht="28.5" customHeight="1">
      <c r="A7" s="321" t="s">
        <v>271</v>
      </c>
      <c r="B7" s="298">
        <v>2010</v>
      </c>
      <c r="C7" s="266">
        <v>-15</v>
      </c>
      <c r="D7" s="266">
        <v>-15</v>
      </c>
      <c r="E7" s="266">
        <v>-2</v>
      </c>
      <c r="F7" s="266">
        <v>8</v>
      </c>
      <c r="G7" s="286">
        <f t="shared" ref="G7:G14" si="0">F7-E7</f>
        <v>10</v>
      </c>
      <c r="H7" s="294">
        <f t="shared" ref="H7:H30" si="1">F7/E7*100</f>
        <v>-400</v>
      </c>
    </row>
    <row r="8" spans="1:8" ht="24" customHeight="1">
      <c r="A8" s="297" t="s">
        <v>139</v>
      </c>
      <c r="B8" s="298">
        <v>2020</v>
      </c>
      <c r="C8" s="266"/>
      <c r="D8" s="266"/>
      <c r="E8" s="266"/>
      <c r="F8" s="266"/>
      <c r="G8" s="286">
        <f t="shared" si="0"/>
        <v>0</v>
      </c>
      <c r="H8" s="294" t="e">
        <f t="shared" si="1"/>
        <v>#DIV/0!</v>
      </c>
    </row>
    <row r="9" spans="1:8" s="32" customFormat="1" ht="22.5" customHeight="1">
      <c r="A9" s="321" t="s">
        <v>64</v>
      </c>
      <c r="B9" s="298">
        <v>2030</v>
      </c>
      <c r="C9" s="266" t="s">
        <v>253</v>
      </c>
      <c r="D9" s="266" t="s">
        <v>253</v>
      </c>
      <c r="E9" s="266" t="s">
        <v>253</v>
      </c>
      <c r="F9" s="266" t="s">
        <v>253</v>
      </c>
      <c r="G9" s="286" t="e">
        <f t="shared" si="0"/>
        <v>#VALUE!</v>
      </c>
      <c r="H9" s="294" t="e">
        <f t="shared" si="1"/>
        <v>#VALUE!</v>
      </c>
    </row>
    <row r="10" spans="1:8" ht="18" customHeight="1">
      <c r="A10" s="322" t="s">
        <v>101</v>
      </c>
      <c r="B10" s="323">
        <v>2031</v>
      </c>
      <c r="C10" s="291" t="s">
        <v>253</v>
      </c>
      <c r="D10" s="291" t="s">
        <v>253</v>
      </c>
      <c r="E10" s="291" t="s">
        <v>253</v>
      </c>
      <c r="F10" s="291" t="s">
        <v>253</v>
      </c>
      <c r="G10" s="286" t="e">
        <f t="shared" si="0"/>
        <v>#VALUE!</v>
      </c>
      <c r="H10" s="294" t="e">
        <f t="shared" si="1"/>
        <v>#VALUE!</v>
      </c>
    </row>
    <row r="11" spans="1:8" ht="23.25" customHeight="1">
      <c r="A11" s="321" t="s">
        <v>24</v>
      </c>
      <c r="B11" s="298">
        <v>2040</v>
      </c>
      <c r="C11" s="266" t="s">
        <v>253</v>
      </c>
      <c r="D11" s="266" t="s">
        <v>253</v>
      </c>
      <c r="E11" s="266" t="s">
        <v>253</v>
      </c>
      <c r="F11" s="266" t="s">
        <v>253</v>
      </c>
      <c r="G11" s="286" t="e">
        <f t="shared" si="0"/>
        <v>#VALUE!</v>
      </c>
      <c r="H11" s="294" t="e">
        <f t="shared" si="1"/>
        <v>#VALUE!</v>
      </c>
    </row>
    <row r="12" spans="1:8" ht="23.25" customHeight="1">
      <c r="A12" s="321" t="s">
        <v>515</v>
      </c>
      <c r="B12" s="298">
        <v>2050</v>
      </c>
      <c r="C12" s="266" t="s">
        <v>253</v>
      </c>
      <c r="D12" s="266" t="s">
        <v>253</v>
      </c>
      <c r="E12" s="266" t="s">
        <v>253</v>
      </c>
      <c r="F12" s="266" t="s">
        <v>253</v>
      </c>
      <c r="G12" s="286" t="e">
        <f t="shared" si="0"/>
        <v>#VALUE!</v>
      </c>
      <c r="H12" s="294" t="e">
        <f t="shared" si="1"/>
        <v>#VALUE!</v>
      </c>
    </row>
    <row r="13" spans="1:8" ht="22.5" customHeight="1">
      <c r="A13" s="321" t="s">
        <v>516</v>
      </c>
      <c r="B13" s="298">
        <v>2060</v>
      </c>
      <c r="C13" s="266" t="s">
        <v>253</v>
      </c>
      <c r="D13" s="266" t="s">
        <v>253</v>
      </c>
      <c r="E13" s="266" t="s">
        <v>253</v>
      </c>
      <c r="F13" s="266" t="s">
        <v>253</v>
      </c>
      <c r="G13" s="286" t="e">
        <f t="shared" si="0"/>
        <v>#VALUE!</v>
      </c>
      <c r="H13" s="294" t="e">
        <f t="shared" si="1"/>
        <v>#VALUE!</v>
      </c>
    </row>
    <row r="14" spans="1:8" ht="43.5" customHeight="1">
      <c r="A14" s="324" t="s">
        <v>54</v>
      </c>
      <c r="B14" s="325">
        <v>2070</v>
      </c>
      <c r="C14" s="286">
        <f>SUM(C6,C7,C8,C9,C11,C12,C13)+'1. Фін результат'!C70</f>
        <v>353.20000000000039</v>
      </c>
      <c r="D14" s="286">
        <f>SUM(D6,D7,D8,D9,D11,D12,D13)+'1. Фін результат'!D70</f>
        <v>441</v>
      </c>
      <c r="E14" s="286">
        <f>SUM(E6,E7,E8,E9,E11,E12,E13)+'1. Фін результат'!E70</f>
        <v>308</v>
      </c>
      <c r="F14" s="286">
        <f>SUM(F6,F7,F8,F9,F11,F12,F13)+'1. Фін результат'!F70</f>
        <v>441</v>
      </c>
      <c r="G14" s="286">
        <f t="shared" si="0"/>
        <v>133</v>
      </c>
      <c r="H14" s="294">
        <f t="shared" si="1"/>
        <v>143.18181818181819</v>
      </c>
    </row>
    <row r="15" spans="1:8" ht="45.75" customHeight="1">
      <c r="A15" s="441" t="s">
        <v>116</v>
      </c>
      <c r="B15" s="441"/>
      <c r="C15" s="441"/>
      <c r="D15" s="441"/>
      <c r="E15" s="441"/>
      <c r="F15" s="441"/>
      <c r="G15" s="441"/>
      <c r="H15" s="441"/>
    </row>
    <row r="16" spans="1:8" ht="30.75" customHeight="1">
      <c r="A16" s="321" t="s">
        <v>271</v>
      </c>
      <c r="B16" s="298">
        <v>2100</v>
      </c>
      <c r="C16" s="266">
        <v>-15</v>
      </c>
      <c r="D16" s="266">
        <v>-15</v>
      </c>
      <c r="E16" s="266">
        <v>-2</v>
      </c>
      <c r="F16" s="266">
        <v>8</v>
      </c>
      <c r="G16" s="286">
        <f>F16-E16</f>
        <v>10</v>
      </c>
      <c r="H16" s="294">
        <f t="shared" si="1"/>
        <v>-400</v>
      </c>
    </row>
    <row r="17" spans="1:9" s="32" customFormat="1" ht="27" customHeight="1">
      <c r="A17" s="321" t="s">
        <v>118</v>
      </c>
      <c r="B17" s="326">
        <v>2110</v>
      </c>
      <c r="C17" s="266">
        <v>-22</v>
      </c>
      <c r="D17" s="266">
        <v>-22</v>
      </c>
      <c r="E17" s="266">
        <v>-2</v>
      </c>
      <c r="F17" s="266">
        <v>11</v>
      </c>
      <c r="G17" s="286">
        <f>F17-E17</f>
        <v>13</v>
      </c>
      <c r="H17" s="294">
        <f t="shared" si="1"/>
        <v>-550</v>
      </c>
      <c r="I17" s="30"/>
    </row>
    <row r="18" spans="1:9" ht="57" customHeight="1">
      <c r="A18" s="321" t="s">
        <v>244</v>
      </c>
      <c r="B18" s="326">
        <v>2120</v>
      </c>
      <c r="C18" s="266">
        <v>-123</v>
      </c>
      <c r="D18" s="266">
        <v>-134</v>
      </c>
      <c r="E18" s="266">
        <v>-35</v>
      </c>
      <c r="F18" s="266">
        <v>-28</v>
      </c>
      <c r="G18" s="286">
        <f>F18-E18</f>
        <v>7</v>
      </c>
      <c r="H18" s="294">
        <f t="shared" si="1"/>
        <v>80</v>
      </c>
    </row>
    <row r="19" spans="1:9" ht="60" customHeight="1">
      <c r="A19" s="321" t="s">
        <v>245</v>
      </c>
      <c r="B19" s="326">
        <v>2130</v>
      </c>
      <c r="C19" s="266" t="s">
        <v>253</v>
      </c>
      <c r="D19" s="266" t="s">
        <v>253</v>
      </c>
      <c r="E19" s="266" t="s">
        <v>253</v>
      </c>
      <c r="F19" s="266" t="s">
        <v>253</v>
      </c>
      <c r="G19" s="286" t="e">
        <f>F19-E19</f>
        <v>#VALUE!</v>
      </c>
      <c r="H19" s="294" t="e">
        <f t="shared" si="1"/>
        <v>#VALUE!</v>
      </c>
    </row>
    <row r="20" spans="1:9" s="34" customFormat="1" ht="60" customHeight="1">
      <c r="A20" s="327" t="s">
        <v>180</v>
      </c>
      <c r="B20" s="328">
        <v>2140</v>
      </c>
      <c r="C20" s="286">
        <f>SUM(C21:C25,C28,C29)</f>
        <v>-315</v>
      </c>
      <c r="D20" s="286">
        <f>SUM(D21:D25,D28,D29)</f>
        <v>-229</v>
      </c>
      <c r="E20" s="286">
        <f>SUM(E21:E25)+SUM(E27:E29)</f>
        <v>-72</v>
      </c>
      <c r="F20" s="286">
        <f>SUM(F21:F25,F28,F29)</f>
        <v>-73</v>
      </c>
      <c r="G20" s="286">
        <f t="shared" ref="G20:G31" si="2">F20-E20</f>
        <v>-1</v>
      </c>
      <c r="H20" s="294">
        <f t="shared" si="1"/>
        <v>101.38888888888889</v>
      </c>
      <c r="I20" s="30"/>
    </row>
    <row r="21" spans="1:9" ht="27" customHeight="1">
      <c r="A21" s="321" t="s">
        <v>75</v>
      </c>
      <c r="B21" s="326">
        <v>2141</v>
      </c>
      <c r="C21" s="266"/>
      <c r="D21" s="266"/>
      <c r="E21" s="266"/>
      <c r="F21" s="266"/>
      <c r="G21" s="286">
        <f t="shared" si="2"/>
        <v>0</v>
      </c>
      <c r="H21" s="294" t="e">
        <f t="shared" si="1"/>
        <v>#DIV/0!</v>
      </c>
    </row>
    <row r="22" spans="1:9" ht="24.75" customHeight="1">
      <c r="A22" s="321" t="s">
        <v>89</v>
      </c>
      <c r="B22" s="326">
        <v>2142</v>
      </c>
      <c r="C22" s="266"/>
      <c r="D22" s="266"/>
      <c r="E22" s="266"/>
      <c r="F22" s="266"/>
      <c r="G22" s="286">
        <f t="shared" si="2"/>
        <v>0</v>
      </c>
      <c r="H22" s="294" t="e">
        <f t="shared" si="1"/>
        <v>#DIV/0!</v>
      </c>
    </row>
    <row r="23" spans="1:9" ht="24.75" customHeight="1">
      <c r="A23" s="321" t="s">
        <v>84</v>
      </c>
      <c r="B23" s="326">
        <v>2143</v>
      </c>
      <c r="C23" s="266"/>
      <c r="D23" s="266"/>
      <c r="E23" s="266"/>
      <c r="F23" s="266"/>
      <c r="G23" s="286">
        <f t="shared" si="2"/>
        <v>0</v>
      </c>
      <c r="H23" s="294" t="e">
        <f t="shared" si="1"/>
        <v>#DIV/0!</v>
      </c>
    </row>
    <row r="24" spans="1:9" ht="24.75" customHeight="1">
      <c r="A24" s="321" t="s">
        <v>73</v>
      </c>
      <c r="B24" s="326">
        <v>2144</v>
      </c>
      <c r="C24" s="266">
        <v>-219</v>
      </c>
      <c r="D24" s="266">
        <v>-203</v>
      </c>
      <c r="E24" s="266">
        <v>-62</v>
      </c>
      <c r="F24" s="266">
        <v>-66</v>
      </c>
      <c r="G24" s="286">
        <f>F24-E24</f>
        <v>-4</v>
      </c>
      <c r="H24" s="294">
        <f>F24/E24*100</f>
        <v>106.45161290322579</v>
      </c>
    </row>
    <row r="25" spans="1:9" s="32" customFormat="1" ht="28.5" customHeight="1">
      <c r="A25" s="321" t="s">
        <v>130</v>
      </c>
      <c r="B25" s="326">
        <v>2145</v>
      </c>
      <c r="C25" s="286">
        <f>SUM(C26:C27)</f>
        <v>0</v>
      </c>
      <c r="D25" s="286">
        <f>SUM(D26:D27)</f>
        <v>0</v>
      </c>
      <c r="E25" s="286">
        <f>SUM(E26:E27)</f>
        <v>0</v>
      </c>
      <c r="F25" s="286">
        <f>SUM(F26:F27)</f>
        <v>0</v>
      </c>
      <c r="G25" s="286">
        <f t="shared" si="2"/>
        <v>0</v>
      </c>
      <c r="H25" s="294" t="e">
        <f t="shared" si="1"/>
        <v>#DIV/0!</v>
      </c>
    </row>
    <row r="26" spans="1:9" ht="47.25" customHeight="1">
      <c r="A26" s="322" t="s">
        <v>102</v>
      </c>
      <c r="B26" s="329" t="s">
        <v>161</v>
      </c>
      <c r="C26" s="291"/>
      <c r="D26" s="291"/>
      <c r="E26" s="291"/>
      <c r="F26" s="291"/>
      <c r="G26" s="330">
        <f t="shared" si="2"/>
        <v>0</v>
      </c>
      <c r="H26" s="294" t="e">
        <f t="shared" si="1"/>
        <v>#DIV/0!</v>
      </c>
    </row>
    <row r="27" spans="1:9" ht="21.75" customHeight="1">
      <c r="A27" s="322" t="s">
        <v>25</v>
      </c>
      <c r="B27" s="329" t="s">
        <v>162</v>
      </c>
      <c r="C27" s="291"/>
      <c r="D27" s="291"/>
      <c r="E27" s="291"/>
      <c r="F27" s="291"/>
      <c r="G27" s="330">
        <f>F27-E27</f>
        <v>0</v>
      </c>
      <c r="H27" s="294" t="e">
        <f>F27/E27*100</f>
        <v>#DIV/0!</v>
      </c>
    </row>
    <row r="28" spans="1:9" s="32" customFormat="1" ht="25.5" customHeight="1">
      <c r="A28" s="321" t="s">
        <v>517</v>
      </c>
      <c r="B28" s="326">
        <v>2146</v>
      </c>
      <c r="C28" s="266">
        <v>-5</v>
      </c>
      <c r="D28" s="266">
        <v>-6</v>
      </c>
      <c r="E28" s="266">
        <v>-2</v>
      </c>
      <c r="F28" s="266">
        <v>-2</v>
      </c>
      <c r="G28" s="286">
        <f t="shared" si="2"/>
        <v>0</v>
      </c>
      <c r="H28" s="294">
        <f t="shared" si="1"/>
        <v>100</v>
      </c>
    </row>
    <row r="29" spans="1:9" ht="27" customHeight="1">
      <c r="A29" s="321" t="s">
        <v>518</v>
      </c>
      <c r="B29" s="326">
        <v>2147</v>
      </c>
      <c r="C29" s="266">
        <v>-91</v>
      </c>
      <c r="D29" s="266">
        <v>-20</v>
      </c>
      <c r="E29" s="266">
        <v>-8</v>
      </c>
      <c r="F29" s="266">
        <v>-5</v>
      </c>
      <c r="G29" s="286">
        <f t="shared" si="2"/>
        <v>3</v>
      </c>
      <c r="H29" s="294">
        <f t="shared" si="1"/>
        <v>62.5</v>
      </c>
    </row>
    <row r="30" spans="1:9" s="32" customFormat="1" ht="42" customHeight="1">
      <c r="A30" s="321" t="s">
        <v>74</v>
      </c>
      <c r="B30" s="326">
        <v>2150</v>
      </c>
      <c r="C30" s="266">
        <v>-282</v>
      </c>
      <c r="D30" s="266">
        <v>-253</v>
      </c>
      <c r="E30" s="266">
        <v>-76</v>
      </c>
      <c r="F30" s="266">
        <v>-80</v>
      </c>
      <c r="G30" s="286">
        <f t="shared" si="2"/>
        <v>-4</v>
      </c>
      <c r="H30" s="294">
        <f t="shared" si="1"/>
        <v>105.26315789473684</v>
      </c>
    </row>
    <row r="31" spans="1:9" s="32" customFormat="1" ht="36.75" customHeight="1">
      <c r="A31" s="331" t="s">
        <v>190</v>
      </c>
      <c r="B31" s="332">
        <v>2200</v>
      </c>
      <c r="C31" s="286">
        <f>SUM(C16,C17:C19,C20,C30)</f>
        <v>-757</v>
      </c>
      <c r="D31" s="286">
        <f>SUM(D16,D17:D19,D20,D30)</f>
        <v>-653</v>
      </c>
      <c r="E31" s="286">
        <f>SUM(E16,E17:E19,E20,E30)</f>
        <v>-187</v>
      </c>
      <c r="F31" s="286">
        <f>SUM(F16,F17:F19,F20,F30)</f>
        <v>-162</v>
      </c>
      <c r="G31" s="286">
        <f t="shared" si="2"/>
        <v>25</v>
      </c>
      <c r="H31" s="294">
        <f>F31/E31*100</f>
        <v>86.631016042780757</v>
      </c>
      <c r="I31" s="30"/>
    </row>
    <row r="32" spans="1:9" s="32" customFormat="1" ht="10.5" customHeight="1">
      <c r="A32" s="333"/>
      <c r="B32" s="334"/>
      <c r="C32" s="334"/>
      <c r="D32" s="334"/>
      <c r="E32" s="334"/>
      <c r="F32" s="334"/>
      <c r="G32" s="334"/>
      <c r="H32" s="335"/>
    </row>
    <row r="33" spans="1:10" s="2" customFormat="1" ht="33" customHeight="1">
      <c r="A33" s="310" t="s">
        <v>519</v>
      </c>
      <c r="B33" s="426" t="s">
        <v>291</v>
      </c>
      <c r="C33" s="426"/>
      <c r="D33" s="311"/>
      <c r="E33" s="312"/>
      <c r="F33" s="432" t="s">
        <v>467</v>
      </c>
      <c r="G33" s="432"/>
      <c r="H33" s="432"/>
    </row>
    <row r="34" spans="1:10" s="1" customFormat="1">
      <c r="A34" s="314" t="s">
        <v>235</v>
      </c>
      <c r="B34" s="316"/>
      <c r="C34" s="314" t="s">
        <v>294</v>
      </c>
      <c r="D34" s="314"/>
      <c r="E34" s="316"/>
      <c r="F34" s="439" t="s">
        <v>236</v>
      </c>
      <c r="G34" s="439"/>
      <c r="H34" s="439"/>
    </row>
    <row r="35" spans="1:10" s="33" customFormat="1">
      <c r="A35" s="336"/>
      <c r="B35" s="334"/>
      <c r="C35" s="334"/>
      <c r="D35" s="334"/>
      <c r="E35" s="334"/>
      <c r="F35" s="334"/>
      <c r="G35" s="334"/>
      <c r="H35" s="335"/>
      <c r="I35" s="30"/>
      <c r="J35" s="30"/>
    </row>
    <row r="36" spans="1:10" s="33" customFormat="1">
      <c r="A36" s="336"/>
      <c r="B36" s="334"/>
      <c r="C36" s="334"/>
      <c r="D36" s="334"/>
      <c r="E36" s="334"/>
      <c r="F36" s="334"/>
      <c r="G36" s="334"/>
      <c r="H36" s="335"/>
      <c r="I36" s="30"/>
      <c r="J36" s="30"/>
    </row>
    <row r="37" spans="1:10" s="33" customFormat="1">
      <c r="A37" s="336"/>
      <c r="B37" s="334"/>
      <c r="C37" s="334"/>
      <c r="D37" s="334"/>
      <c r="E37" s="334"/>
      <c r="F37" s="334"/>
      <c r="G37" s="334"/>
      <c r="H37" s="335"/>
      <c r="I37" s="30"/>
      <c r="J37" s="30"/>
    </row>
    <row r="38" spans="1:10" s="33" customFormat="1">
      <c r="A38" s="336"/>
      <c r="B38" s="334"/>
      <c r="C38" s="334"/>
      <c r="D38" s="334"/>
      <c r="E38" s="334"/>
      <c r="F38" s="334"/>
      <c r="G38" s="334"/>
      <c r="H38" s="335"/>
      <c r="I38" s="30"/>
      <c r="J38" s="30"/>
    </row>
    <row r="39" spans="1:10" s="33" customFormat="1">
      <c r="A39" s="336"/>
      <c r="B39" s="334"/>
      <c r="C39" s="334"/>
      <c r="D39" s="334"/>
      <c r="E39" s="334"/>
      <c r="F39" s="334"/>
      <c r="G39" s="334"/>
      <c r="H39" s="335"/>
      <c r="I39" s="30"/>
      <c r="J39" s="30"/>
    </row>
    <row r="40" spans="1:10" s="33" customFormat="1">
      <c r="A40" s="38"/>
      <c r="H40" s="219"/>
      <c r="I40" s="30"/>
      <c r="J40" s="30"/>
    </row>
    <row r="41" spans="1:10" s="33" customFormat="1">
      <c r="A41" s="38"/>
      <c r="H41" s="219"/>
      <c r="I41" s="30"/>
      <c r="J41" s="30"/>
    </row>
    <row r="42" spans="1:10" s="33" customFormat="1">
      <c r="A42" s="38"/>
      <c r="H42" s="219"/>
      <c r="I42" s="30"/>
      <c r="J42" s="30"/>
    </row>
    <row r="43" spans="1:10" s="33" customFormat="1">
      <c r="A43" s="38"/>
      <c r="H43" s="219"/>
      <c r="I43" s="30"/>
      <c r="J43" s="30"/>
    </row>
    <row r="44" spans="1:10" s="33" customFormat="1">
      <c r="A44" s="38"/>
      <c r="H44" s="219"/>
      <c r="I44" s="30"/>
      <c r="J44" s="30"/>
    </row>
    <row r="45" spans="1:10" s="33" customFormat="1">
      <c r="A45" s="38"/>
      <c r="H45" s="219"/>
      <c r="I45" s="30"/>
      <c r="J45" s="30"/>
    </row>
    <row r="46" spans="1:10" s="33" customFormat="1">
      <c r="A46" s="38"/>
      <c r="H46" s="219"/>
      <c r="I46" s="30"/>
      <c r="J46" s="30"/>
    </row>
    <row r="47" spans="1:10" s="33" customFormat="1">
      <c r="A47" s="38"/>
      <c r="H47" s="219"/>
      <c r="I47" s="30"/>
      <c r="J47" s="30"/>
    </row>
    <row r="48" spans="1:10" s="33" customFormat="1">
      <c r="A48" s="38"/>
      <c r="H48" s="219"/>
      <c r="I48" s="30"/>
      <c r="J48" s="30"/>
    </row>
    <row r="49" spans="1:10" s="33" customFormat="1">
      <c r="A49" s="38"/>
      <c r="H49" s="219"/>
      <c r="I49" s="30"/>
      <c r="J49" s="30"/>
    </row>
    <row r="50" spans="1:10" s="33" customFormat="1">
      <c r="A50" s="38"/>
      <c r="H50" s="219"/>
      <c r="I50" s="30"/>
      <c r="J50" s="30"/>
    </row>
    <row r="51" spans="1:10" s="33" customFormat="1">
      <c r="A51" s="38"/>
      <c r="H51" s="219"/>
      <c r="I51" s="30"/>
      <c r="J51" s="30"/>
    </row>
    <row r="52" spans="1:10" s="33" customFormat="1">
      <c r="A52" s="38"/>
      <c r="H52" s="219"/>
      <c r="I52" s="30"/>
      <c r="J52" s="30"/>
    </row>
    <row r="53" spans="1:10" s="33" customFormat="1">
      <c r="A53" s="38"/>
      <c r="H53" s="219"/>
      <c r="I53" s="30"/>
      <c r="J53" s="30"/>
    </row>
    <row r="54" spans="1:10" s="33" customFormat="1">
      <c r="A54" s="38"/>
      <c r="H54" s="219"/>
      <c r="I54" s="30"/>
      <c r="J54" s="30"/>
    </row>
    <row r="55" spans="1:10" s="33" customFormat="1">
      <c r="A55" s="38"/>
      <c r="H55" s="219"/>
      <c r="I55" s="30"/>
      <c r="J55" s="30"/>
    </row>
    <row r="56" spans="1:10" s="33" customFormat="1">
      <c r="A56" s="38"/>
      <c r="H56" s="219"/>
      <c r="I56" s="30"/>
      <c r="J56" s="30"/>
    </row>
    <row r="57" spans="1:10" s="33" customFormat="1">
      <c r="A57" s="38"/>
      <c r="H57" s="219"/>
      <c r="I57" s="30"/>
      <c r="J57" s="30"/>
    </row>
    <row r="58" spans="1:10" s="33" customFormat="1">
      <c r="A58" s="38"/>
      <c r="H58" s="219"/>
      <c r="I58" s="30"/>
      <c r="J58" s="30"/>
    </row>
    <row r="59" spans="1:10" s="33" customFormat="1">
      <c r="A59" s="38"/>
      <c r="H59" s="219"/>
      <c r="I59" s="30"/>
      <c r="J59" s="30"/>
    </row>
    <row r="60" spans="1:10" s="33" customFormat="1">
      <c r="A60" s="38"/>
      <c r="H60" s="219"/>
      <c r="I60" s="30"/>
      <c r="J60" s="30"/>
    </row>
    <row r="61" spans="1:10" s="33" customFormat="1">
      <c r="A61" s="38"/>
      <c r="H61" s="219"/>
      <c r="I61" s="30"/>
      <c r="J61" s="30"/>
    </row>
    <row r="62" spans="1:10" s="33" customFormat="1">
      <c r="A62" s="38"/>
      <c r="H62" s="219"/>
      <c r="I62" s="30"/>
      <c r="J62" s="30"/>
    </row>
    <row r="63" spans="1:10" s="33" customFormat="1">
      <c r="A63" s="38"/>
      <c r="H63" s="219"/>
      <c r="I63" s="30"/>
      <c r="J63" s="30"/>
    </row>
    <row r="64" spans="1:10" s="33" customFormat="1">
      <c r="A64" s="38"/>
      <c r="H64" s="219"/>
      <c r="I64" s="30"/>
      <c r="J64" s="30"/>
    </row>
    <row r="65" spans="1:10" s="33" customFormat="1">
      <c r="A65" s="38"/>
      <c r="H65" s="219"/>
      <c r="I65" s="30"/>
      <c r="J65" s="30"/>
    </row>
    <row r="66" spans="1:10" s="33" customFormat="1">
      <c r="A66" s="38"/>
      <c r="H66" s="219"/>
      <c r="I66" s="30"/>
      <c r="J66" s="30"/>
    </row>
    <row r="67" spans="1:10" s="33" customFormat="1">
      <c r="A67" s="38"/>
      <c r="H67" s="219"/>
      <c r="I67" s="30"/>
      <c r="J67" s="30"/>
    </row>
    <row r="68" spans="1:10" s="33" customFormat="1">
      <c r="A68" s="38"/>
      <c r="H68" s="219"/>
      <c r="I68" s="30"/>
      <c r="J68" s="30"/>
    </row>
    <row r="69" spans="1:10" s="33" customFormat="1">
      <c r="A69" s="38"/>
      <c r="H69" s="219"/>
      <c r="I69" s="30"/>
      <c r="J69" s="30"/>
    </row>
    <row r="70" spans="1:10" s="33" customFormat="1">
      <c r="A70" s="38"/>
      <c r="H70" s="219"/>
      <c r="I70" s="30"/>
      <c r="J70" s="30"/>
    </row>
    <row r="71" spans="1:10" s="33" customFormat="1">
      <c r="A71" s="38"/>
      <c r="H71" s="219"/>
      <c r="I71" s="30"/>
      <c r="J71" s="30"/>
    </row>
    <row r="72" spans="1:10" s="33" customFormat="1">
      <c r="A72" s="38"/>
      <c r="H72" s="219"/>
      <c r="I72" s="30"/>
      <c r="J72" s="30"/>
    </row>
    <row r="73" spans="1:10" s="33" customFormat="1">
      <c r="A73" s="38"/>
      <c r="H73" s="219"/>
      <c r="I73" s="30"/>
      <c r="J73" s="30"/>
    </row>
    <row r="74" spans="1:10" s="33" customFormat="1">
      <c r="A74" s="38"/>
      <c r="H74" s="219"/>
      <c r="I74" s="30"/>
      <c r="J74" s="30"/>
    </row>
    <row r="75" spans="1:10" s="33" customFormat="1">
      <c r="A75" s="38"/>
      <c r="H75" s="219"/>
      <c r="I75" s="30"/>
      <c r="J75" s="30"/>
    </row>
    <row r="76" spans="1:10" s="33" customFormat="1">
      <c r="A76" s="38"/>
      <c r="H76" s="219"/>
      <c r="I76" s="30"/>
      <c r="J76" s="30"/>
    </row>
    <row r="77" spans="1:10" s="33" customFormat="1">
      <c r="A77" s="38"/>
      <c r="H77" s="219"/>
      <c r="I77" s="30"/>
      <c r="J77" s="30"/>
    </row>
    <row r="78" spans="1:10" s="33" customFormat="1">
      <c r="A78" s="38"/>
      <c r="H78" s="219"/>
      <c r="I78" s="30"/>
      <c r="J78" s="30"/>
    </row>
    <row r="79" spans="1:10" s="33" customFormat="1">
      <c r="A79" s="38"/>
      <c r="H79" s="219"/>
      <c r="I79" s="30"/>
      <c r="J79" s="30"/>
    </row>
    <row r="80" spans="1:10" s="33" customFormat="1">
      <c r="A80" s="38"/>
      <c r="H80" s="219"/>
      <c r="I80" s="30"/>
      <c r="J80" s="30"/>
    </row>
    <row r="81" spans="1:10" s="33" customFormat="1">
      <c r="A81" s="38"/>
      <c r="H81" s="219"/>
      <c r="I81" s="30"/>
      <c r="J81" s="30"/>
    </row>
    <row r="82" spans="1:10" s="33" customFormat="1">
      <c r="A82" s="38"/>
      <c r="H82" s="219"/>
      <c r="I82" s="30"/>
      <c r="J82" s="30"/>
    </row>
    <row r="83" spans="1:10" s="33" customFormat="1">
      <c r="A83" s="38"/>
      <c r="H83" s="219"/>
      <c r="I83" s="30"/>
      <c r="J83" s="30"/>
    </row>
    <row r="84" spans="1:10" s="33" customFormat="1">
      <c r="A84" s="38"/>
      <c r="H84" s="219"/>
      <c r="I84" s="30"/>
      <c r="J84" s="30"/>
    </row>
    <row r="85" spans="1:10" s="33" customFormat="1">
      <c r="A85" s="38"/>
      <c r="H85" s="219"/>
      <c r="I85" s="30"/>
      <c r="J85" s="30"/>
    </row>
    <row r="86" spans="1:10" s="33" customFormat="1">
      <c r="A86" s="38"/>
      <c r="H86" s="219"/>
      <c r="I86" s="30"/>
      <c r="J86" s="30"/>
    </row>
    <row r="87" spans="1:10" s="33" customFormat="1">
      <c r="A87" s="38"/>
      <c r="H87" s="219"/>
      <c r="I87" s="30"/>
      <c r="J87" s="30"/>
    </row>
    <row r="88" spans="1:10" s="33" customFormat="1">
      <c r="A88" s="38"/>
      <c r="H88" s="219"/>
      <c r="I88" s="30"/>
      <c r="J88" s="30"/>
    </row>
    <row r="89" spans="1:10" s="33" customFormat="1">
      <c r="A89" s="38"/>
      <c r="H89" s="219"/>
      <c r="I89" s="30"/>
      <c r="J89" s="30"/>
    </row>
    <row r="90" spans="1:10" s="33" customFormat="1">
      <c r="A90" s="38"/>
      <c r="H90" s="219"/>
      <c r="I90" s="30"/>
      <c r="J90" s="30"/>
    </row>
    <row r="91" spans="1:10" s="33" customFormat="1">
      <c r="A91" s="38"/>
      <c r="H91" s="219"/>
      <c r="I91" s="30"/>
      <c r="J91" s="30"/>
    </row>
    <row r="92" spans="1:10" s="33" customFormat="1">
      <c r="A92" s="38"/>
      <c r="H92" s="219"/>
      <c r="I92" s="30"/>
      <c r="J92" s="30"/>
    </row>
    <row r="93" spans="1:10" s="33" customFormat="1">
      <c r="A93" s="38"/>
      <c r="H93" s="219"/>
      <c r="I93" s="30"/>
      <c r="J93" s="30"/>
    </row>
    <row r="94" spans="1:10" s="33" customFormat="1">
      <c r="A94" s="38"/>
      <c r="H94" s="219"/>
      <c r="I94" s="30"/>
      <c r="J94" s="30"/>
    </row>
    <row r="95" spans="1:10" s="33" customFormat="1">
      <c r="A95" s="38"/>
      <c r="H95" s="219"/>
      <c r="I95" s="30"/>
      <c r="J95" s="30"/>
    </row>
    <row r="96" spans="1:10" s="33" customFormat="1">
      <c r="A96" s="38"/>
      <c r="H96" s="219"/>
      <c r="I96" s="30"/>
      <c r="J96" s="30"/>
    </row>
    <row r="97" spans="1:10" s="33" customFormat="1">
      <c r="A97" s="38"/>
      <c r="H97" s="219"/>
      <c r="I97" s="30"/>
      <c r="J97" s="30"/>
    </row>
    <row r="98" spans="1:10" s="33" customFormat="1">
      <c r="A98" s="38"/>
      <c r="H98" s="219"/>
      <c r="I98" s="30"/>
      <c r="J98" s="30"/>
    </row>
    <row r="99" spans="1:10" s="33" customFormat="1">
      <c r="A99" s="38"/>
      <c r="H99" s="219"/>
      <c r="I99" s="30"/>
      <c r="J99" s="30"/>
    </row>
    <row r="100" spans="1:10" s="33" customFormat="1">
      <c r="A100" s="38"/>
      <c r="H100" s="219"/>
      <c r="I100" s="30"/>
      <c r="J100" s="30"/>
    </row>
    <row r="101" spans="1:10" s="33" customFormat="1">
      <c r="A101" s="38"/>
      <c r="H101" s="219"/>
      <c r="I101" s="30"/>
      <c r="J101" s="30"/>
    </row>
    <row r="102" spans="1:10" s="33" customFormat="1">
      <c r="A102" s="38"/>
      <c r="H102" s="219"/>
      <c r="I102" s="30"/>
      <c r="J102" s="30"/>
    </row>
    <row r="103" spans="1:10" s="33" customFormat="1">
      <c r="A103" s="38"/>
      <c r="H103" s="219"/>
      <c r="I103" s="30"/>
      <c r="J103" s="30"/>
    </row>
    <row r="104" spans="1:10" s="33" customFormat="1">
      <c r="A104" s="38"/>
      <c r="H104" s="219"/>
      <c r="I104" s="30"/>
      <c r="J104" s="30"/>
    </row>
    <row r="105" spans="1:10" s="33" customFormat="1">
      <c r="A105" s="38"/>
      <c r="H105" s="219"/>
      <c r="I105" s="30"/>
      <c r="J105" s="30"/>
    </row>
    <row r="106" spans="1:10" s="33" customFormat="1">
      <c r="A106" s="38"/>
      <c r="H106" s="219"/>
      <c r="I106" s="30"/>
      <c r="J106" s="30"/>
    </row>
    <row r="107" spans="1:10" s="33" customFormat="1">
      <c r="A107" s="38"/>
      <c r="H107" s="219"/>
      <c r="I107" s="30"/>
      <c r="J107" s="30"/>
    </row>
    <row r="108" spans="1:10" s="33" customFormat="1">
      <c r="A108" s="38"/>
      <c r="H108" s="219"/>
      <c r="I108" s="30"/>
      <c r="J108" s="30"/>
    </row>
    <row r="109" spans="1:10" s="33" customFormat="1">
      <c r="A109" s="38"/>
      <c r="H109" s="219"/>
      <c r="I109" s="30"/>
      <c r="J109" s="30"/>
    </row>
    <row r="110" spans="1:10" s="33" customFormat="1">
      <c r="A110" s="38"/>
      <c r="H110" s="219"/>
      <c r="I110" s="30"/>
      <c r="J110" s="30"/>
    </row>
    <row r="111" spans="1:10" s="33" customFormat="1">
      <c r="A111" s="38"/>
      <c r="H111" s="219"/>
      <c r="I111" s="30"/>
      <c r="J111" s="30"/>
    </row>
    <row r="112" spans="1:10" s="33" customFormat="1">
      <c r="A112" s="38"/>
      <c r="H112" s="219"/>
      <c r="I112" s="30"/>
      <c r="J112" s="30"/>
    </row>
    <row r="113" spans="1:10" s="33" customFormat="1">
      <c r="A113" s="38"/>
      <c r="H113" s="219"/>
      <c r="I113" s="30"/>
      <c r="J113" s="30"/>
    </row>
    <row r="114" spans="1:10" s="33" customFormat="1">
      <c r="A114" s="38"/>
      <c r="H114" s="219"/>
      <c r="I114" s="30"/>
      <c r="J114" s="30"/>
    </row>
    <row r="115" spans="1:10" s="33" customFormat="1">
      <c r="A115" s="38"/>
      <c r="H115" s="219"/>
      <c r="I115" s="30"/>
      <c r="J115" s="30"/>
    </row>
    <row r="116" spans="1:10" s="33" customFormat="1">
      <c r="A116" s="38"/>
      <c r="H116" s="219"/>
      <c r="I116" s="30"/>
      <c r="J116" s="30"/>
    </row>
    <row r="117" spans="1:10" s="33" customFormat="1">
      <c r="A117" s="38"/>
      <c r="H117" s="219"/>
      <c r="I117" s="30"/>
      <c r="J117" s="30"/>
    </row>
    <row r="118" spans="1:10" s="33" customFormat="1">
      <c r="A118" s="38"/>
      <c r="H118" s="219"/>
      <c r="I118" s="30"/>
      <c r="J118" s="30"/>
    </row>
    <row r="119" spans="1:10" s="33" customFormat="1">
      <c r="A119" s="38"/>
      <c r="H119" s="219"/>
      <c r="I119" s="30"/>
      <c r="J119" s="30"/>
    </row>
    <row r="120" spans="1:10" s="33" customFormat="1">
      <c r="A120" s="38"/>
      <c r="H120" s="219"/>
      <c r="I120" s="30"/>
      <c r="J120" s="30"/>
    </row>
    <row r="121" spans="1:10" s="33" customFormat="1">
      <c r="A121" s="38"/>
      <c r="H121" s="219"/>
      <c r="I121" s="30"/>
      <c r="J121" s="30"/>
    </row>
    <row r="122" spans="1:10" s="33" customFormat="1">
      <c r="A122" s="38"/>
      <c r="H122" s="219"/>
      <c r="I122" s="30"/>
      <c r="J122" s="30"/>
    </row>
    <row r="123" spans="1:10" s="33" customFormat="1">
      <c r="A123" s="38"/>
      <c r="H123" s="219"/>
      <c r="I123" s="30"/>
      <c r="J123" s="30"/>
    </row>
    <row r="124" spans="1:10" s="33" customFormat="1">
      <c r="A124" s="38"/>
      <c r="H124" s="219"/>
      <c r="I124" s="30"/>
      <c r="J124" s="30"/>
    </row>
    <row r="125" spans="1:10" s="33" customFormat="1">
      <c r="A125" s="38"/>
      <c r="H125" s="219"/>
      <c r="I125" s="30"/>
      <c r="J125" s="30"/>
    </row>
    <row r="126" spans="1:10" s="33" customFormat="1">
      <c r="A126" s="38"/>
      <c r="H126" s="219"/>
      <c r="I126" s="30"/>
      <c r="J126" s="30"/>
    </row>
    <row r="127" spans="1:10" s="33" customFormat="1">
      <c r="A127" s="38"/>
      <c r="H127" s="219"/>
      <c r="I127" s="30"/>
      <c r="J127" s="30"/>
    </row>
    <row r="128" spans="1:10" s="33" customFormat="1">
      <c r="A128" s="38"/>
      <c r="H128" s="219"/>
      <c r="I128" s="30"/>
      <c r="J128" s="30"/>
    </row>
    <row r="129" spans="1:10" s="33" customFormat="1">
      <c r="A129" s="38"/>
      <c r="H129" s="219"/>
      <c r="I129" s="30"/>
      <c r="J129" s="30"/>
    </row>
    <row r="130" spans="1:10" s="33" customFormat="1">
      <c r="A130" s="38"/>
      <c r="H130" s="219"/>
      <c r="I130" s="30"/>
      <c r="J130" s="30"/>
    </row>
    <row r="131" spans="1:10" s="33" customFormat="1">
      <c r="A131" s="38"/>
      <c r="H131" s="219"/>
      <c r="I131" s="30"/>
      <c r="J131" s="30"/>
    </row>
    <row r="132" spans="1:10" s="33" customFormat="1">
      <c r="A132" s="38"/>
      <c r="H132" s="219"/>
      <c r="I132" s="30"/>
      <c r="J132" s="30"/>
    </row>
    <row r="133" spans="1:10" s="33" customFormat="1">
      <c r="A133" s="38"/>
      <c r="H133" s="219"/>
      <c r="I133" s="30"/>
      <c r="J133" s="30"/>
    </row>
    <row r="134" spans="1:10" s="33" customFormat="1">
      <c r="A134" s="38"/>
      <c r="H134" s="219"/>
      <c r="I134" s="30"/>
      <c r="J134" s="30"/>
    </row>
    <row r="135" spans="1:10" s="33" customFormat="1">
      <c r="A135" s="38"/>
      <c r="H135" s="219"/>
      <c r="I135" s="30"/>
      <c r="J135" s="30"/>
    </row>
    <row r="136" spans="1:10" s="33" customFormat="1">
      <c r="A136" s="38"/>
      <c r="H136" s="219"/>
      <c r="I136" s="30"/>
      <c r="J136" s="30"/>
    </row>
    <row r="137" spans="1:10" s="33" customFormat="1">
      <c r="A137" s="38"/>
      <c r="H137" s="219"/>
      <c r="I137" s="30"/>
      <c r="J137" s="30"/>
    </row>
    <row r="138" spans="1:10" s="33" customFormat="1">
      <c r="A138" s="38"/>
      <c r="H138" s="219"/>
      <c r="I138" s="30"/>
      <c r="J138" s="30"/>
    </row>
    <row r="139" spans="1:10" s="33" customFormat="1">
      <c r="A139" s="38"/>
      <c r="H139" s="219"/>
      <c r="I139" s="30"/>
      <c r="J139" s="30"/>
    </row>
    <row r="140" spans="1:10" s="33" customFormat="1">
      <c r="A140" s="38"/>
      <c r="H140" s="219"/>
      <c r="I140" s="30"/>
      <c r="J140" s="30"/>
    </row>
    <row r="141" spans="1:10" s="33" customFormat="1">
      <c r="A141" s="38"/>
      <c r="H141" s="219"/>
      <c r="I141" s="30"/>
      <c r="J141" s="30"/>
    </row>
    <row r="142" spans="1:10" s="33" customFormat="1">
      <c r="A142" s="38"/>
      <c r="H142" s="219"/>
      <c r="I142" s="30"/>
      <c r="J142" s="30"/>
    </row>
    <row r="143" spans="1:10" s="33" customFormat="1">
      <c r="A143" s="38"/>
      <c r="H143" s="219"/>
      <c r="I143" s="30"/>
      <c r="J143" s="30"/>
    </row>
    <row r="144" spans="1:10" s="33" customFormat="1">
      <c r="A144" s="38"/>
      <c r="H144" s="219"/>
      <c r="I144" s="30"/>
      <c r="J144" s="30"/>
    </row>
    <row r="145" spans="1:10" s="33" customFormat="1">
      <c r="A145" s="38"/>
      <c r="H145" s="219"/>
      <c r="I145" s="30"/>
      <c r="J145" s="30"/>
    </row>
    <row r="146" spans="1:10" s="33" customFormat="1">
      <c r="A146" s="38"/>
      <c r="H146" s="219"/>
      <c r="I146" s="30"/>
      <c r="J146" s="30"/>
    </row>
    <row r="147" spans="1:10" s="33" customFormat="1">
      <c r="A147" s="38"/>
      <c r="H147" s="219"/>
      <c r="I147" s="30"/>
      <c r="J147" s="30"/>
    </row>
    <row r="148" spans="1:10" s="33" customFormat="1">
      <c r="A148" s="38"/>
      <c r="H148" s="219"/>
      <c r="I148" s="30"/>
      <c r="J148" s="30"/>
    </row>
    <row r="149" spans="1:10" s="33" customFormat="1">
      <c r="A149" s="38"/>
      <c r="H149" s="219"/>
      <c r="I149" s="30"/>
      <c r="J149" s="30"/>
    </row>
    <row r="150" spans="1:10" s="33" customFormat="1">
      <c r="A150" s="38"/>
      <c r="H150" s="219"/>
      <c r="I150" s="30"/>
      <c r="J150" s="30"/>
    </row>
    <row r="151" spans="1:10" s="33" customFormat="1">
      <c r="A151" s="38"/>
      <c r="H151" s="219"/>
      <c r="I151" s="30"/>
      <c r="J151" s="30"/>
    </row>
    <row r="152" spans="1:10" s="33" customFormat="1">
      <c r="A152" s="38"/>
      <c r="H152" s="219"/>
      <c r="I152" s="30"/>
      <c r="J152" s="30"/>
    </row>
    <row r="153" spans="1:10" s="33" customFormat="1">
      <c r="A153" s="38"/>
      <c r="H153" s="219"/>
      <c r="I153" s="30"/>
      <c r="J153" s="30"/>
    </row>
    <row r="154" spans="1:10" s="33" customFormat="1">
      <c r="A154" s="38"/>
      <c r="H154" s="219"/>
      <c r="I154" s="30"/>
      <c r="J154" s="30"/>
    </row>
    <row r="155" spans="1:10" s="33" customFormat="1">
      <c r="A155" s="38"/>
      <c r="H155" s="219"/>
      <c r="I155" s="30"/>
      <c r="J155" s="30"/>
    </row>
    <row r="156" spans="1:10" s="33" customFormat="1">
      <c r="A156" s="38"/>
      <c r="H156" s="219"/>
      <c r="I156" s="30"/>
      <c r="J156" s="30"/>
    </row>
    <row r="157" spans="1:10" s="33" customFormat="1">
      <c r="A157" s="38"/>
      <c r="H157" s="219"/>
      <c r="I157" s="30"/>
      <c r="J157" s="30"/>
    </row>
    <row r="158" spans="1:10" s="33" customFormat="1">
      <c r="A158" s="38"/>
      <c r="H158" s="219"/>
      <c r="I158" s="30"/>
      <c r="J158" s="30"/>
    </row>
    <row r="159" spans="1:10" s="33" customFormat="1">
      <c r="A159" s="38"/>
      <c r="H159" s="219"/>
      <c r="I159" s="30"/>
      <c r="J159" s="30"/>
    </row>
    <row r="160" spans="1:10" s="33" customFormat="1">
      <c r="A160" s="38"/>
      <c r="H160" s="219"/>
      <c r="I160" s="30"/>
      <c r="J160" s="30"/>
    </row>
    <row r="161" spans="1:10" s="33" customFormat="1">
      <c r="A161" s="38"/>
      <c r="H161" s="219"/>
      <c r="I161" s="30"/>
      <c r="J161" s="30"/>
    </row>
    <row r="162" spans="1:10" s="33" customFormat="1">
      <c r="A162" s="38"/>
      <c r="H162" s="219"/>
      <c r="I162" s="30"/>
      <c r="J162" s="30"/>
    </row>
    <row r="163" spans="1:10" s="33" customFormat="1">
      <c r="A163" s="38"/>
      <c r="H163" s="219"/>
      <c r="I163" s="30"/>
      <c r="J163" s="30"/>
    </row>
    <row r="164" spans="1:10" s="33" customFormat="1">
      <c r="A164" s="38"/>
      <c r="H164" s="219"/>
      <c r="I164" s="30"/>
      <c r="J164" s="30"/>
    </row>
    <row r="165" spans="1:10" s="33" customFormat="1">
      <c r="A165" s="38"/>
      <c r="H165" s="219"/>
      <c r="I165" s="30"/>
      <c r="J165" s="30"/>
    </row>
    <row r="166" spans="1:10" s="33" customFormat="1">
      <c r="A166" s="38"/>
      <c r="H166" s="219"/>
      <c r="I166" s="30"/>
      <c r="J166" s="30"/>
    </row>
    <row r="167" spans="1:10" s="33" customFormat="1">
      <c r="A167" s="38"/>
      <c r="H167" s="219"/>
      <c r="I167" s="30"/>
      <c r="J167" s="30"/>
    </row>
    <row r="168" spans="1:10" s="33" customFormat="1">
      <c r="A168" s="38"/>
      <c r="H168" s="219"/>
      <c r="I168" s="30"/>
      <c r="J168" s="30"/>
    </row>
    <row r="169" spans="1:10" s="33" customFormat="1">
      <c r="A169" s="38"/>
      <c r="H169" s="219"/>
      <c r="I169" s="30"/>
      <c r="J169" s="30"/>
    </row>
    <row r="170" spans="1:10" s="33" customFormat="1">
      <c r="A170" s="38"/>
      <c r="H170" s="219"/>
      <c r="I170" s="30"/>
      <c r="J170" s="30"/>
    </row>
    <row r="171" spans="1:10" s="33" customFormat="1">
      <c r="A171" s="38"/>
      <c r="H171" s="219"/>
      <c r="I171" s="30"/>
      <c r="J171" s="30"/>
    </row>
    <row r="172" spans="1:10" s="33" customFormat="1">
      <c r="A172" s="38"/>
      <c r="H172" s="219"/>
      <c r="I172" s="30"/>
      <c r="J172" s="30"/>
    </row>
    <row r="173" spans="1:10" s="33" customFormat="1">
      <c r="A173" s="38"/>
      <c r="H173" s="219"/>
      <c r="I173" s="30"/>
      <c r="J173" s="30"/>
    </row>
    <row r="174" spans="1:10" s="33" customFormat="1">
      <c r="A174" s="38"/>
      <c r="H174" s="219"/>
      <c r="I174" s="30"/>
      <c r="J174" s="30"/>
    </row>
    <row r="175" spans="1:10" s="33" customFormat="1">
      <c r="A175" s="38"/>
      <c r="H175" s="219"/>
      <c r="I175" s="30"/>
      <c r="J175" s="30"/>
    </row>
    <row r="176" spans="1:10" s="33" customFormat="1">
      <c r="A176" s="38"/>
      <c r="H176" s="219"/>
      <c r="I176" s="30"/>
      <c r="J176" s="30"/>
    </row>
    <row r="177" spans="1:10" s="33" customFormat="1">
      <c r="A177" s="38"/>
      <c r="H177" s="219"/>
      <c r="I177" s="30"/>
      <c r="J177" s="30"/>
    </row>
    <row r="178" spans="1:10" s="33" customFormat="1">
      <c r="A178" s="38"/>
      <c r="H178" s="219"/>
      <c r="I178" s="30"/>
      <c r="J178" s="30"/>
    </row>
    <row r="179" spans="1:10" s="33" customFormat="1">
      <c r="A179" s="38"/>
      <c r="H179" s="219"/>
      <c r="I179" s="30"/>
      <c r="J179" s="30"/>
    </row>
    <row r="180" spans="1:10" s="33" customFormat="1">
      <c r="A180" s="38"/>
      <c r="H180" s="219"/>
      <c r="I180" s="30"/>
      <c r="J180" s="30"/>
    </row>
    <row r="181" spans="1:10" s="33" customFormat="1">
      <c r="A181" s="38"/>
      <c r="H181" s="219"/>
      <c r="I181" s="30"/>
      <c r="J181" s="30"/>
    </row>
    <row r="182" spans="1:10" s="33" customFormat="1">
      <c r="A182" s="38"/>
      <c r="H182" s="219"/>
      <c r="I182" s="30"/>
      <c r="J182" s="30"/>
    </row>
    <row r="183" spans="1:10" s="33" customFormat="1">
      <c r="A183" s="38"/>
      <c r="H183" s="219"/>
      <c r="I183" s="30"/>
      <c r="J183" s="30"/>
    </row>
    <row r="184" spans="1:10" s="33" customFormat="1">
      <c r="A184" s="38"/>
      <c r="H184" s="219"/>
      <c r="I184" s="30"/>
      <c r="J184" s="30"/>
    </row>
  </sheetData>
  <mergeCells count="10">
    <mergeCell ref="F34:H34"/>
    <mergeCell ref="A5:H5"/>
    <mergeCell ref="A15:H15"/>
    <mergeCell ref="F33:H33"/>
    <mergeCell ref="B33:C33"/>
    <mergeCell ref="A1:H1"/>
    <mergeCell ref="A2:A3"/>
    <mergeCell ref="B2:B3"/>
    <mergeCell ref="E2:H2"/>
    <mergeCell ref="C2:D2"/>
  </mergeCells>
  <phoneticPr fontId="3" type="noConversion"/>
  <pageMargins left="0.19685039370078741" right="0" top="0" bottom="0" header="0.19685039370078741" footer="0.11811023622047245"/>
  <pageSetup paperSize="9" scale="63" fitToHeight="2" orientation="portrait" verticalDpi="300" r:id="rId1"/>
  <headerFooter alignWithMargins="0"/>
  <ignoredErrors>
    <ignoredError sqref="C31" formulaRange="1"/>
  </ignoredError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77"/>
  <sheetViews>
    <sheetView topLeftCell="A26" zoomScale="115" zoomScaleNormal="115" zoomScaleSheetLayoutView="100" workbookViewId="0">
      <selection activeCell="G14" sqref="G14"/>
    </sheetView>
  </sheetViews>
  <sheetFormatPr defaultRowHeight="18.75" outlineLevelRow="1"/>
  <cols>
    <col min="1" max="1" width="70.7109375" style="1" customWidth="1"/>
    <col min="2" max="2" width="5.85546875" style="1" customWidth="1"/>
    <col min="3" max="3" width="11.42578125" style="1" customWidth="1"/>
    <col min="4" max="4" width="11.7109375" style="1" customWidth="1"/>
    <col min="5" max="5" width="12.28515625" style="1" customWidth="1"/>
    <col min="6" max="6" width="10.5703125" style="1" customWidth="1"/>
    <col min="7" max="7" width="11.42578125" style="1" customWidth="1"/>
    <col min="8" max="8" width="13.85546875" style="222" customWidth="1"/>
    <col min="9" max="16384" width="9.140625" style="1"/>
  </cols>
  <sheetData>
    <row r="1" spans="1:8" ht="32.25" customHeight="1">
      <c r="A1" s="403" t="s">
        <v>117</v>
      </c>
      <c r="B1" s="403"/>
      <c r="C1" s="403"/>
      <c r="D1" s="403"/>
      <c r="E1" s="403"/>
      <c r="F1" s="403"/>
      <c r="G1" s="403"/>
      <c r="H1" s="403"/>
    </row>
    <row r="2" spans="1:8" ht="6.75" customHeight="1">
      <c r="A2" s="16"/>
      <c r="B2" s="16"/>
      <c r="C2" s="16"/>
      <c r="D2" s="16"/>
      <c r="E2" s="16"/>
      <c r="F2" s="16"/>
      <c r="G2" s="16"/>
      <c r="H2" s="221"/>
    </row>
    <row r="3" spans="1:8" ht="33.75" customHeight="1">
      <c r="A3" s="407" t="s">
        <v>203</v>
      </c>
      <c r="B3" s="447" t="s">
        <v>1</v>
      </c>
      <c r="C3" s="407" t="s">
        <v>453</v>
      </c>
      <c r="D3" s="407"/>
      <c r="E3" s="406" t="s">
        <v>484</v>
      </c>
      <c r="F3" s="406"/>
      <c r="G3" s="406"/>
      <c r="H3" s="406"/>
    </row>
    <row r="4" spans="1:8" ht="60" customHeight="1">
      <c r="A4" s="407"/>
      <c r="B4" s="447"/>
      <c r="C4" s="264" t="s">
        <v>485</v>
      </c>
      <c r="D4" s="264" t="s">
        <v>486</v>
      </c>
      <c r="E4" s="42" t="s">
        <v>187</v>
      </c>
      <c r="F4" s="42" t="s">
        <v>176</v>
      </c>
      <c r="G4" s="42" t="s">
        <v>198</v>
      </c>
      <c r="H4" s="216" t="s">
        <v>199</v>
      </c>
    </row>
    <row r="5" spans="1:8" ht="13.5" customHeight="1">
      <c r="A5" s="240">
        <v>1</v>
      </c>
      <c r="B5" s="244">
        <v>2</v>
      </c>
      <c r="C5" s="240">
        <v>3</v>
      </c>
      <c r="D5" s="240">
        <v>4</v>
      </c>
      <c r="E5" s="240">
        <v>5</v>
      </c>
      <c r="F5" s="244">
        <v>6</v>
      </c>
      <c r="G5" s="240">
        <v>7</v>
      </c>
      <c r="H5" s="223">
        <v>8</v>
      </c>
    </row>
    <row r="6" spans="1:8" s="37" customFormat="1" ht="29.25" customHeight="1">
      <c r="A6" s="446" t="s">
        <v>121</v>
      </c>
      <c r="B6" s="446"/>
      <c r="C6" s="446"/>
      <c r="D6" s="446"/>
      <c r="E6" s="446"/>
      <c r="F6" s="446"/>
      <c r="G6" s="446"/>
      <c r="H6" s="446"/>
    </row>
    <row r="7" spans="1:8" ht="45" customHeight="1">
      <c r="A7" s="337" t="s">
        <v>364</v>
      </c>
      <c r="B7" s="338" t="s">
        <v>365</v>
      </c>
      <c r="C7" s="269">
        <f>SUM(C8:C12)</f>
        <v>18127</v>
      </c>
      <c r="D7" s="269">
        <f>SUM(D8:D12)</f>
        <v>15639</v>
      </c>
      <c r="E7" s="269">
        <f>SUM(E8:E12)</f>
        <v>4358</v>
      </c>
      <c r="F7" s="269">
        <f>SUM(F8:F12)</f>
        <v>3959</v>
      </c>
      <c r="G7" s="269">
        <f t="shared" ref="G7:G19" si="0">F7-E7</f>
        <v>-399</v>
      </c>
      <c r="H7" s="274">
        <f>F7/E7*100</f>
        <v>90.84442404772831</v>
      </c>
    </row>
    <row r="8" spans="1:8" ht="28.5" customHeight="1">
      <c r="A8" s="339" t="s">
        <v>346</v>
      </c>
      <c r="B8" s="340" t="s">
        <v>347</v>
      </c>
      <c r="C8" s="266">
        <v>18127</v>
      </c>
      <c r="D8" s="266">
        <v>15639</v>
      </c>
      <c r="E8" s="266">
        <v>4358</v>
      </c>
      <c r="F8" s="266">
        <v>3959</v>
      </c>
      <c r="G8" s="286">
        <f t="shared" si="0"/>
        <v>-399</v>
      </c>
      <c r="H8" s="274">
        <f t="shared" ref="H8:H19" si="1">F8/E8*100</f>
        <v>90.84442404772831</v>
      </c>
    </row>
    <row r="9" spans="1:8" ht="30" customHeight="1">
      <c r="A9" s="341" t="s">
        <v>520</v>
      </c>
      <c r="B9" s="340" t="s">
        <v>348</v>
      </c>
      <c r="C9" s="266"/>
      <c r="D9" s="266"/>
      <c r="E9" s="266"/>
      <c r="F9" s="266"/>
      <c r="G9" s="286">
        <f t="shared" si="0"/>
        <v>0</v>
      </c>
      <c r="H9" s="274" t="e">
        <f t="shared" si="1"/>
        <v>#DIV/0!</v>
      </c>
    </row>
    <row r="10" spans="1:8" ht="25.5" customHeight="1">
      <c r="A10" s="341" t="s">
        <v>349</v>
      </c>
      <c r="B10" s="340" t="s">
        <v>350</v>
      </c>
      <c r="C10" s="266"/>
      <c r="D10" s="266"/>
      <c r="E10" s="266"/>
      <c r="F10" s="266"/>
      <c r="G10" s="286">
        <f t="shared" si="0"/>
        <v>0</v>
      </c>
      <c r="H10" s="274" t="e">
        <f t="shared" si="1"/>
        <v>#DIV/0!</v>
      </c>
    </row>
    <row r="11" spans="1:8" ht="24.75" customHeight="1">
      <c r="A11" s="341" t="s">
        <v>521</v>
      </c>
      <c r="B11" s="340" t="s">
        <v>351</v>
      </c>
      <c r="C11" s="266"/>
      <c r="D11" s="266"/>
      <c r="E11" s="266"/>
      <c r="F11" s="266"/>
      <c r="G11" s="286">
        <f t="shared" si="0"/>
        <v>0</v>
      </c>
      <c r="H11" s="274" t="e">
        <f t="shared" si="1"/>
        <v>#DIV/0!</v>
      </c>
    </row>
    <row r="12" spans="1:8" ht="34.5" customHeight="1">
      <c r="A12" s="342" t="s">
        <v>522</v>
      </c>
      <c r="B12" s="343" t="s">
        <v>352</v>
      </c>
      <c r="C12" s="266"/>
      <c r="D12" s="266"/>
      <c r="E12" s="266"/>
      <c r="F12" s="266"/>
      <c r="G12" s="286">
        <f t="shared" si="0"/>
        <v>0</v>
      </c>
      <c r="H12" s="274" t="e">
        <f t="shared" si="1"/>
        <v>#DIV/0!</v>
      </c>
    </row>
    <row r="13" spans="1:8" ht="41.25" customHeight="1">
      <c r="A13" s="337" t="s">
        <v>353</v>
      </c>
      <c r="B13" s="338" t="s">
        <v>354</v>
      </c>
      <c r="C13" s="269">
        <f>SUM(C14:C18)</f>
        <v>-18066.8</v>
      </c>
      <c r="D13" s="269">
        <f>SUM(D14:D18)</f>
        <v>-15614.5</v>
      </c>
      <c r="E13" s="269">
        <f>SUM(E14:E18)</f>
        <v>-4354</v>
      </c>
      <c r="F13" s="269">
        <f>SUM(F14:F18)</f>
        <v>-4059.9</v>
      </c>
      <c r="G13" s="269">
        <f t="shared" si="0"/>
        <v>294.09999999999991</v>
      </c>
      <c r="H13" s="274">
        <f t="shared" si="1"/>
        <v>93.245291685806151</v>
      </c>
    </row>
    <row r="14" spans="1:8" ht="30.75" customHeight="1">
      <c r="A14" s="339" t="s">
        <v>355</v>
      </c>
      <c r="B14" s="340" t="s">
        <v>356</v>
      </c>
      <c r="C14" s="266">
        <v>-16130</v>
      </c>
      <c r="D14" s="266">
        <v>-13649.5</v>
      </c>
      <c r="E14" s="266">
        <v>-3832</v>
      </c>
      <c r="F14" s="266">
        <v>-3289.9</v>
      </c>
      <c r="G14" s="269">
        <f t="shared" si="0"/>
        <v>542.09999999999991</v>
      </c>
      <c r="H14" s="274">
        <f t="shared" si="1"/>
        <v>85.853340292275576</v>
      </c>
    </row>
    <row r="15" spans="1:8" ht="26.25" customHeight="1">
      <c r="A15" s="339" t="s">
        <v>357</v>
      </c>
      <c r="B15" s="340" t="s">
        <v>358</v>
      </c>
      <c r="C15" s="266">
        <v>-1253</v>
      </c>
      <c r="D15" s="266">
        <v>-1205</v>
      </c>
      <c r="E15" s="266">
        <v>-345</v>
      </c>
      <c r="F15" s="266">
        <v>-446</v>
      </c>
      <c r="G15" s="269">
        <v>-241</v>
      </c>
      <c r="H15" s="274">
        <f t="shared" si="1"/>
        <v>129.27536231884059</v>
      </c>
    </row>
    <row r="16" spans="1:8" ht="28.5" customHeight="1">
      <c r="A16" s="339" t="s">
        <v>359</v>
      </c>
      <c r="B16" s="340" t="s">
        <v>360</v>
      </c>
      <c r="C16" s="266" t="s">
        <v>253</v>
      </c>
      <c r="D16" s="266" t="s">
        <v>253</v>
      </c>
      <c r="E16" s="266" t="s">
        <v>253</v>
      </c>
      <c r="F16" s="266" t="s">
        <v>253</v>
      </c>
      <c r="G16" s="269" t="e">
        <f t="shared" si="0"/>
        <v>#VALUE!</v>
      </c>
      <c r="H16" s="274" t="e">
        <f t="shared" si="1"/>
        <v>#VALUE!</v>
      </c>
    </row>
    <row r="17" spans="1:8" ht="28.5" customHeight="1">
      <c r="A17" s="339" t="s">
        <v>523</v>
      </c>
      <c r="B17" s="343" t="s">
        <v>361</v>
      </c>
      <c r="C17" s="266">
        <v>-683.8</v>
      </c>
      <c r="D17" s="266">
        <v>-760</v>
      </c>
      <c r="E17" s="266">
        <v>-177</v>
      </c>
      <c r="F17" s="266">
        <v>-324</v>
      </c>
      <c r="G17" s="269">
        <f t="shared" si="0"/>
        <v>-147</v>
      </c>
      <c r="H17" s="274">
        <f t="shared" si="1"/>
        <v>183.05084745762713</v>
      </c>
    </row>
    <row r="18" spans="1:8" ht="29.25" customHeight="1">
      <c r="A18" s="339" t="s">
        <v>524</v>
      </c>
      <c r="B18" s="343" t="s">
        <v>362</v>
      </c>
      <c r="C18" s="266" t="s">
        <v>253</v>
      </c>
      <c r="D18" s="266" t="s">
        <v>253</v>
      </c>
      <c r="E18" s="266" t="s">
        <v>253</v>
      </c>
      <c r="F18" s="266" t="s">
        <v>253</v>
      </c>
      <c r="G18" s="269" t="e">
        <f t="shared" si="0"/>
        <v>#VALUE!</v>
      </c>
      <c r="H18" s="274" t="e">
        <f t="shared" si="1"/>
        <v>#VALUE!</v>
      </c>
    </row>
    <row r="19" spans="1:8" ht="39.75" customHeight="1">
      <c r="A19" s="344" t="s">
        <v>120</v>
      </c>
      <c r="B19" s="345" t="s">
        <v>363</v>
      </c>
      <c r="C19" s="269">
        <f>SUM(C7,C13)</f>
        <v>60.200000000000728</v>
      </c>
      <c r="D19" s="269">
        <f t="shared" ref="D19:E19" si="2">SUM(D7,D13)</f>
        <v>24.5</v>
      </c>
      <c r="E19" s="269">
        <f t="shared" si="2"/>
        <v>4</v>
      </c>
      <c r="F19" s="269">
        <f t="shared" ref="F19" si="3">SUM(F7,F13)</f>
        <v>-100.90000000000009</v>
      </c>
      <c r="G19" s="269">
        <f t="shared" si="0"/>
        <v>-104.90000000000009</v>
      </c>
      <c r="H19" s="274">
        <f t="shared" si="1"/>
        <v>-2522.5000000000023</v>
      </c>
    </row>
    <row r="20" spans="1:8" ht="31.5" customHeight="1">
      <c r="A20" s="445" t="s">
        <v>122</v>
      </c>
      <c r="B20" s="445"/>
      <c r="C20" s="445"/>
      <c r="D20" s="445"/>
      <c r="E20" s="445"/>
      <c r="F20" s="445"/>
      <c r="G20" s="445"/>
      <c r="H20" s="445"/>
    </row>
    <row r="21" spans="1:8" ht="40.5" customHeight="1">
      <c r="A21" s="337" t="s">
        <v>379</v>
      </c>
      <c r="B21" s="346"/>
      <c r="C21" s="286">
        <f>SUM(C22:C28)</f>
        <v>0</v>
      </c>
      <c r="D21" s="286">
        <f t="shared" ref="D21:F21" si="4">SUM(D22:D28)</f>
        <v>0</v>
      </c>
      <c r="E21" s="286">
        <f t="shared" si="4"/>
        <v>0</v>
      </c>
      <c r="F21" s="286">
        <f t="shared" si="4"/>
        <v>0</v>
      </c>
      <c r="G21" s="286">
        <f t="shared" ref="G21:G41" si="5">F21-E21</f>
        <v>0</v>
      </c>
      <c r="H21" s="294" t="e">
        <f>F21/E21*100</f>
        <v>#DIV/0!</v>
      </c>
    </row>
    <row r="22" spans="1:8" ht="28.5" customHeight="1">
      <c r="A22" s="347" t="s">
        <v>28</v>
      </c>
      <c r="B22" s="340" t="s">
        <v>382</v>
      </c>
      <c r="C22" s="266"/>
      <c r="D22" s="266"/>
      <c r="E22" s="266"/>
      <c r="F22" s="266"/>
      <c r="G22" s="286">
        <f t="shared" si="5"/>
        <v>0</v>
      </c>
      <c r="H22" s="294" t="e">
        <f t="shared" ref="H22:H31" si="6">F22/E22*100</f>
        <v>#DIV/0!</v>
      </c>
    </row>
    <row r="23" spans="1:8" ht="30" customHeight="1">
      <c r="A23" s="347" t="s">
        <v>383</v>
      </c>
      <c r="B23" s="340" t="s">
        <v>384</v>
      </c>
      <c r="C23" s="266"/>
      <c r="D23" s="266"/>
      <c r="E23" s="266"/>
      <c r="F23" s="266"/>
      <c r="G23" s="286">
        <f t="shared" si="5"/>
        <v>0</v>
      </c>
      <c r="H23" s="294" t="e">
        <f t="shared" si="6"/>
        <v>#DIV/0!</v>
      </c>
    </row>
    <row r="24" spans="1:8" ht="27" customHeight="1">
      <c r="A24" s="347" t="s">
        <v>385</v>
      </c>
      <c r="B24" s="340" t="s">
        <v>386</v>
      </c>
      <c r="C24" s="266"/>
      <c r="D24" s="266"/>
      <c r="E24" s="266"/>
      <c r="F24" s="266"/>
      <c r="G24" s="286">
        <f t="shared" si="5"/>
        <v>0</v>
      </c>
      <c r="H24" s="294" t="e">
        <f t="shared" si="6"/>
        <v>#DIV/0!</v>
      </c>
    </row>
    <row r="25" spans="1:8" ht="21.75" customHeight="1">
      <c r="A25" s="347" t="s">
        <v>126</v>
      </c>
      <c r="B25" s="348"/>
      <c r="C25" s="266"/>
      <c r="D25" s="266"/>
      <c r="E25" s="266"/>
      <c r="F25" s="266"/>
      <c r="G25" s="286">
        <f t="shared" si="5"/>
        <v>0</v>
      </c>
      <c r="H25" s="294" t="e">
        <f t="shared" si="6"/>
        <v>#DIV/0!</v>
      </c>
    </row>
    <row r="26" spans="1:8" ht="21.75" customHeight="1">
      <c r="A26" s="349" t="s">
        <v>423</v>
      </c>
      <c r="B26" s="348" t="s">
        <v>387</v>
      </c>
      <c r="C26" s="266"/>
      <c r="D26" s="266"/>
      <c r="E26" s="266"/>
      <c r="F26" s="266"/>
      <c r="G26" s="286">
        <f t="shared" si="5"/>
        <v>0</v>
      </c>
      <c r="H26" s="294" t="e">
        <f t="shared" si="6"/>
        <v>#DIV/0!</v>
      </c>
    </row>
    <row r="27" spans="1:8" ht="22.5" customHeight="1">
      <c r="A27" s="349" t="s">
        <v>424</v>
      </c>
      <c r="B27" s="348" t="s">
        <v>381</v>
      </c>
      <c r="C27" s="266"/>
      <c r="D27" s="266"/>
      <c r="E27" s="266"/>
      <c r="F27" s="266"/>
      <c r="G27" s="286">
        <f t="shared" si="5"/>
        <v>0</v>
      </c>
      <c r="H27" s="294" t="e">
        <f t="shared" si="6"/>
        <v>#DIV/0!</v>
      </c>
    </row>
    <row r="28" spans="1:8" ht="27" customHeight="1">
      <c r="A28" s="350" t="s">
        <v>525</v>
      </c>
      <c r="B28" s="351" t="s">
        <v>388</v>
      </c>
      <c r="C28" s="266"/>
      <c r="D28" s="266"/>
      <c r="E28" s="266"/>
      <c r="F28" s="266"/>
      <c r="G28" s="286">
        <f t="shared" si="5"/>
        <v>0</v>
      </c>
      <c r="H28" s="294" t="e">
        <f t="shared" si="6"/>
        <v>#DIV/0!</v>
      </c>
    </row>
    <row r="29" spans="1:8" ht="11.25" customHeight="1">
      <c r="A29" s="289" t="s">
        <v>261</v>
      </c>
      <c r="B29" s="352"/>
      <c r="C29" s="267"/>
      <c r="D29" s="267"/>
      <c r="E29" s="267"/>
      <c r="F29" s="267"/>
      <c r="G29" s="287">
        <f t="shared" si="5"/>
        <v>0</v>
      </c>
      <c r="H29" s="294" t="e">
        <f t="shared" si="6"/>
        <v>#DIV/0!</v>
      </c>
    </row>
    <row r="30" spans="1:8" ht="22.5" customHeight="1">
      <c r="A30" s="289" t="s">
        <v>272</v>
      </c>
      <c r="B30" s="353" t="s">
        <v>368</v>
      </c>
      <c r="C30" s="267"/>
      <c r="D30" s="267"/>
      <c r="E30" s="267"/>
      <c r="F30" s="267"/>
      <c r="G30" s="287">
        <f t="shared" si="5"/>
        <v>0</v>
      </c>
      <c r="H30" s="294" t="e">
        <f t="shared" si="6"/>
        <v>#DIV/0!</v>
      </c>
    </row>
    <row r="31" spans="1:8" ht="21.75" customHeight="1">
      <c r="A31" s="289" t="s">
        <v>260</v>
      </c>
      <c r="B31" s="353" t="s">
        <v>369</v>
      </c>
      <c r="C31" s="266"/>
      <c r="D31" s="266"/>
      <c r="E31" s="266"/>
      <c r="F31" s="266"/>
      <c r="G31" s="286">
        <f t="shared" si="5"/>
        <v>0</v>
      </c>
      <c r="H31" s="294" t="e">
        <f t="shared" si="6"/>
        <v>#DIV/0!</v>
      </c>
    </row>
    <row r="32" spans="1:8" ht="45.75" customHeight="1">
      <c r="A32" s="337" t="s">
        <v>380</v>
      </c>
      <c r="B32" s="338" t="s">
        <v>389</v>
      </c>
      <c r="C32" s="286">
        <f>SUM(C33:C37)</f>
        <v>0</v>
      </c>
      <c r="D32" s="286">
        <f t="shared" ref="D32:F32" si="7">SUM(D33:D37)</f>
        <v>-3.3</v>
      </c>
      <c r="E32" s="286">
        <f t="shared" si="7"/>
        <v>0</v>
      </c>
      <c r="F32" s="286">
        <f t="shared" si="7"/>
        <v>-3</v>
      </c>
      <c r="G32" s="286">
        <f t="shared" si="5"/>
        <v>-3</v>
      </c>
      <c r="H32" s="294" t="e">
        <f>F32/E32*100</f>
        <v>#DIV/0!</v>
      </c>
    </row>
    <row r="33" spans="1:8" ht="54.75" customHeight="1">
      <c r="A33" s="347" t="s">
        <v>526</v>
      </c>
      <c r="B33" s="340" t="s">
        <v>390</v>
      </c>
      <c r="C33" s="266" t="s">
        <v>253</v>
      </c>
      <c r="D33" s="266" t="s">
        <v>253</v>
      </c>
      <c r="E33" s="266" t="s">
        <v>253</v>
      </c>
      <c r="F33" s="266">
        <v>-3</v>
      </c>
      <c r="G33" s="286" t="e">
        <f t="shared" si="5"/>
        <v>#VALUE!</v>
      </c>
      <c r="H33" s="294" t="e">
        <f t="shared" ref="H33:H41" si="8">F33/E33*100</f>
        <v>#VALUE!</v>
      </c>
    </row>
    <row r="34" spans="1:8" ht="43.5" customHeight="1">
      <c r="A34" s="297" t="s">
        <v>527</v>
      </c>
      <c r="B34" s="340" t="s">
        <v>391</v>
      </c>
      <c r="C34" s="266" t="s">
        <v>253</v>
      </c>
      <c r="D34" s="266">
        <v>-3.3</v>
      </c>
      <c r="E34" s="266" t="s">
        <v>253</v>
      </c>
      <c r="F34" s="266" t="s">
        <v>253</v>
      </c>
      <c r="G34" s="286" t="e">
        <f t="shared" si="5"/>
        <v>#VALUE!</v>
      </c>
      <c r="H34" s="294" t="e">
        <f t="shared" si="8"/>
        <v>#VALUE!</v>
      </c>
    </row>
    <row r="35" spans="1:8" ht="37.5" customHeight="1">
      <c r="A35" s="297" t="s">
        <v>528</v>
      </c>
      <c r="B35" s="340" t="s">
        <v>392</v>
      </c>
      <c r="C35" s="266" t="s">
        <v>253</v>
      </c>
      <c r="D35" s="266" t="s">
        <v>253</v>
      </c>
      <c r="E35" s="266" t="s">
        <v>253</v>
      </c>
      <c r="F35" s="266" t="s">
        <v>253</v>
      </c>
      <c r="G35" s="286" t="e">
        <f t="shared" si="5"/>
        <v>#VALUE!</v>
      </c>
      <c r="H35" s="294" t="e">
        <f t="shared" si="8"/>
        <v>#VALUE!</v>
      </c>
    </row>
    <row r="36" spans="1:8" ht="30" customHeight="1">
      <c r="A36" s="297" t="s">
        <v>48</v>
      </c>
      <c r="B36" s="340" t="s">
        <v>394</v>
      </c>
      <c r="C36" s="266" t="s">
        <v>253</v>
      </c>
      <c r="D36" s="266" t="s">
        <v>253</v>
      </c>
      <c r="E36" s="266" t="s">
        <v>253</v>
      </c>
      <c r="F36" s="266" t="s">
        <v>253</v>
      </c>
      <c r="G36" s="286" t="e">
        <f t="shared" si="5"/>
        <v>#VALUE!</v>
      </c>
      <c r="H36" s="294" t="e">
        <f t="shared" si="8"/>
        <v>#VALUE!</v>
      </c>
    </row>
    <row r="37" spans="1:8" ht="27" customHeight="1">
      <c r="A37" s="297" t="s">
        <v>524</v>
      </c>
      <c r="B37" s="343" t="s">
        <v>426</v>
      </c>
      <c r="C37" s="266">
        <v>0</v>
      </c>
      <c r="D37" s="266" t="s">
        <v>253</v>
      </c>
      <c r="E37" s="266" t="s">
        <v>253</v>
      </c>
      <c r="F37" s="266" t="s">
        <v>253</v>
      </c>
      <c r="G37" s="286" t="e">
        <f t="shared" si="5"/>
        <v>#VALUE!</v>
      </c>
      <c r="H37" s="294" t="e">
        <f t="shared" si="8"/>
        <v>#VALUE!</v>
      </c>
    </row>
    <row r="38" spans="1:8" ht="11.25" customHeight="1">
      <c r="A38" s="354" t="s">
        <v>262</v>
      </c>
      <c r="B38" s="355"/>
      <c r="C38" s="266"/>
      <c r="D38" s="266"/>
      <c r="E38" s="266"/>
      <c r="F38" s="266"/>
      <c r="G38" s="286">
        <f t="shared" si="5"/>
        <v>0</v>
      </c>
      <c r="H38" s="294" t="e">
        <f t="shared" si="8"/>
        <v>#DIV/0!</v>
      </c>
    </row>
    <row r="39" spans="1:8" ht="21.75" customHeight="1">
      <c r="A39" s="289" t="s">
        <v>272</v>
      </c>
      <c r="B39" s="356" t="s">
        <v>427</v>
      </c>
      <c r="C39" s="267" t="s">
        <v>253</v>
      </c>
      <c r="D39" s="267" t="s">
        <v>253</v>
      </c>
      <c r="E39" s="267" t="s">
        <v>253</v>
      </c>
      <c r="F39" s="267" t="s">
        <v>253</v>
      </c>
      <c r="G39" s="286" t="e">
        <f t="shared" si="5"/>
        <v>#VALUE!</v>
      </c>
      <c r="H39" s="294" t="e">
        <f t="shared" si="8"/>
        <v>#VALUE!</v>
      </c>
    </row>
    <row r="40" spans="1:8" ht="21" customHeight="1">
      <c r="A40" s="289" t="s">
        <v>393</v>
      </c>
      <c r="B40" s="356" t="s">
        <v>428</v>
      </c>
      <c r="C40" s="267" t="s">
        <v>253</v>
      </c>
      <c r="D40" s="267" t="s">
        <v>253</v>
      </c>
      <c r="E40" s="267" t="s">
        <v>253</v>
      </c>
      <c r="F40" s="267" t="s">
        <v>253</v>
      </c>
      <c r="G40" s="286" t="e">
        <f t="shared" si="5"/>
        <v>#VALUE!</v>
      </c>
      <c r="H40" s="294" t="e">
        <f t="shared" si="8"/>
        <v>#VALUE!</v>
      </c>
    </row>
    <row r="41" spans="1:8" ht="42.75" customHeight="1">
      <c r="A41" s="331" t="s">
        <v>123</v>
      </c>
      <c r="B41" s="345" t="s">
        <v>425</v>
      </c>
      <c r="C41" s="286">
        <f>SUM(C22:C24,C29:C31,C33:C37)</f>
        <v>0</v>
      </c>
      <c r="D41" s="286">
        <f>SUM(D22:D24,D29:D31,D33:D37)</f>
        <v>-3.3</v>
      </c>
      <c r="E41" s="286">
        <f>SUM(E22:E24,E29:E31,E33:E37)</f>
        <v>0</v>
      </c>
      <c r="F41" s="286">
        <f>SUM(F22:F24,F29:F31,F33:F37)</f>
        <v>-3</v>
      </c>
      <c r="G41" s="286">
        <f t="shared" si="5"/>
        <v>-3</v>
      </c>
      <c r="H41" s="294" t="e">
        <f t="shared" si="8"/>
        <v>#DIV/0!</v>
      </c>
    </row>
    <row r="42" spans="1:8" ht="20.100000000000001" hidden="1" customHeight="1" outlineLevel="1">
      <c r="A42" s="327"/>
      <c r="B42" s="357"/>
      <c r="C42" s="358"/>
      <c r="D42" s="358"/>
      <c r="E42" s="358"/>
      <c r="F42" s="442" t="s">
        <v>172</v>
      </c>
      <c r="G42" s="443"/>
      <c r="H42" s="444"/>
    </row>
    <row r="43" spans="1:8" ht="20.100000000000001" hidden="1" customHeight="1" outlineLevel="1">
      <c r="A43" s="327"/>
      <c r="B43" s="357"/>
      <c r="C43" s="358"/>
      <c r="D43" s="358"/>
      <c r="E43" s="358"/>
      <c r="F43" s="442" t="s">
        <v>205</v>
      </c>
      <c r="G43" s="443"/>
      <c r="H43" s="444"/>
    </row>
    <row r="44" spans="1:8" ht="30" customHeight="1" collapsed="1">
      <c r="A44" s="445" t="s">
        <v>124</v>
      </c>
      <c r="B44" s="445"/>
      <c r="C44" s="445"/>
      <c r="D44" s="445"/>
      <c r="E44" s="445"/>
      <c r="F44" s="445"/>
      <c r="G44" s="445"/>
      <c r="H44" s="445"/>
    </row>
    <row r="45" spans="1:8" ht="39" customHeight="1">
      <c r="A45" s="359" t="s">
        <v>395</v>
      </c>
      <c r="B45" s="360" t="s">
        <v>396</v>
      </c>
      <c r="C45" s="286">
        <f>SUM(C46:C47,C51,C55:C56)</f>
        <v>0</v>
      </c>
      <c r="D45" s="286">
        <f t="shared" ref="D45:F45" si="9">SUM(D46:D47,D51,D55:D56)</f>
        <v>0</v>
      </c>
      <c r="E45" s="286">
        <f t="shared" si="9"/>
        <v>0</v>
      </c>
      <c r="F45" s="286">
        <f t="shared" si="9"/>
        <v>0</v>
      </c>
      <c r="G45" s="286">
        <f t="shared" ref="G45:G68" si="10">F45-E45</f>
        <v>0</v>
      </c>
      <c r="H45" s="294" t="e">
        <f>F45/E45*100</f>
        <v>#DIV/0!</v>
      </c>
    </row>
    <row r="46" spans="1:8" ht="24" customHeight="1">
      <c r="A46" s="361" t="s">
        <v>457</v>
      </c>
      <c r="B46" s="362" t="s">
        <v>397</v>
      </c>
      <c r="C46" s="266"/>
      <c r="D46" s="266"/>
      <c r="E46" s="266"/>
      <c r="F46" s="266"/>
      <c r="G46" s="286">
        <f t="shared" si="10"/>
        <v>0</v>
      </c>
      <c r="H46" s="294" t="e">
        <f t="shared" ref="H46:H56" si="11">F46/E46*100</f>
        <v>#DIV/0!</v>
      </c>
    </row>
    <row r="47" spans="1:8" ht="37.5" customHeight="1">
      <c r="A47" s="297" t="s">
        <v>529</v>
      </c>
      <c r="B47" s="362" t="s">
        <v>398</v>
      </c>
      <c r="C47" s="266"/>
      <c r="D47" s="266"/>
      <c r="E47" s="266"/>
      <c r="F47" s="266"/>
      <c r="G47" s="286">
        <f t="shared" si="10"/>
        <v>0</v>
      </c>
      <c r="H47" s="294" t="e">
        <f t="shared" si="11"/>
        <v>#DIV/0!</v>
      </c>
    </row>
    <row r="48" spans="1:8" ht="20.100000000000001" customHeight="1">
      <c r="A48" s="289" t="s">
        <v>80</v>
      </c>
      <c r="B48" s="363" t="s">
        <v>399</v>
      </c>
      <c r="C48" s="267"/>
      <c r="D48" s="267"/>
      <c r="E48" s="267"/>
      <c r="F48" s="267"/>
      <c r="G48" s="287">
        <f t="shared" si="10"/>
        <v>0</v>
      </c>
      <c r="H48" s="294" t="e">
        <f t="shared" si="11"/>
        <v>#DIV/0!</v>
      </c>
    </row>
    <row r="49" spans="1:8" ht="17.25" customHeight="1">
      <c r="A49" s="289" t="s">
        <v>81</v>
      </c>
      <c r="B49" s="363" t="s">
        <v>400</v>
      </c>
      <c r="C49" s="267"/>
      <c r="D49" s="267"/>
      <c r="E49" s="267"/>
      <c r="F49" s="267"/>
      <c r="G49" s="287">
        <f t="shared" si="10"/>
        <v>0</v>
      </c>
      <c r="H49" s="294" t="e">
        <f t="shared" si="11"/>
        <v>#DIV/0!</v>
      </c>
    </row>
    <row r="50" spans="1:8" ht="18" customHeight="1">
      <c r="A50" s="289" t="s">
        <v>93</v>
      </c>
      <c r="B50" s="363" t="s">
        <v>401</v>
      </c>
      <c r="C50" s="267"/>
      <c r="D50" s="267"/>
      <c r="E50" s="267"/>
      <c r="F50" s="267"/>
      <c r="G50" s="287">
        <f t="shared" si="10"/>
        <v>0</v>
      </c>
      <c r="H50" s="294" t="e">
        <f t="shared" si="11"/>
        <v>#DIV/0!</v>
      </c>
    </row>
    <row r="51" spans="1:8" ht="37.5" customHeight="1">
      <c r="A51" s="297" t="s">
        <v>530</v>
      </c>
      <c r="B51" s="362" t="s">
        <v>402</v>
      </c>
      <c r="C51" s="266"/>
      <c r="D51" s="266"/>
      <c r="E51" s="266"/>
      <c r="F51" s="266"/>
      <c r="G51" s="286">
        <f t="shared" si="10"/>
        <v>0</v>
      </c>
      <c r="H51" s="294" t="e">
        <f t="shared" si="11"/>
        <v>#DIV/0!</v>
      </c>
    </row>
    <row r="52" spans="1:8" ht="20.100000000000001" customHeight="1">
      <c r="A52" s="289" t="s">
        <v>80</v>
      </c>
      <c r="B52" s="363" t="s">
        <v>403</v>
      </c>
      <c r="C52" s="267"/>
      <c r="D52" s="267"/>
      <c r="E52" s="267"/>
      <c r="F52" s="267"/>
      <c r="G52" s="287">
        <f t="shared" si="10"/>
        <v>0</v>
      </c>
      <c r="H52" s="294" t="e">
        <f t="shared" si="11"/>
        <v>#DIV/0!</v>
      </c>
    </row>
    <row r="53" spans="1:8" ht="20.100000000000001" customHeight="1">
      <c r="A53" s="289" t="s">
        <v>81</v>
      </c>
      <c r="B53" s="363" t="s">
        <v>404</v>
      </c>
      <c r="C53" s="267"/>
      <c r="D53" s="267"/>
      <c r="E53" s="267"/>
      <c r="F53" s="267"/>
      <c r="G53" s="287">
        <f t="shared" si="10"/>
        <v>0</v>
      </c>
      <c r="H53" s="294" t="e">
        <f t="shared" si="11"/>
        <v>#DIV/0!</v>
      </c>
    </row>
    <row r="54" spans="1:8" ht="20.100000000000001" customHeight="1">
      <c r="A54" s="289" t="s">
        <v>93</v>
      </c>
      <c r="B54" s="363" t="s">
        <v>405</v>
      </c>
      <c r="C54" s="267"/>
      <c r="D54" s="267"/>
      <c r="E54" s="267"/>
      <c r="F54" s="267"/>
      <c r="G54" s="287">
        <f t="shared" si="10"/>
        <v>0</v>
      </c>
      <c r="H54" s="294" t="e">
        <f t="shared" si="11"/>
        <v>#DIV/0!</v>
      </c>
    </row>
    <row r="55" spans="1:8" ht="24.75" customHeight="1">
      <c r="A55" s="297" t="s">
        <v>531</v>
      </c>
      <c r="B55" s="362" t="s">
        <v>406</v>
      </c>
      <c r="C55" s="266"/>
      <c r="D55" s="266"/>
      <c r="E55" s="266"/>
      <c r="F55" s="266"/>
      <c r="G55" s="286">
        <f t="shared" si="10"/>
        <v>0</v>
      </c>
      <c r="H55" s="294" t="e">
        <f t="shared" si="11"/>
        <v>#DIV/0!</v>
      </c>
    </row>
    <row r="56" spans="1:8" ht="24" customHeight="1">
      <c r="A56" s="297" t="s">
        <v>532</v>
      </c>
      <c r="B56" s="362" t="s">
        <v>407</v>
      </c>
      <c r="C56" s="266"/>
      <c r="D56" s="266"/>
      <c r="E56" s="266"/>
      <c r="F56" s="266"/>
      <c r="G56" s="286">
        <f t="shared" si="10"/>
        <v>0</v>
      </c>
      <c r="H56" s="294" t="e">
        <f t="shared" si="11"/>
        <v>#DIV/0!</v>
      </c>
    </row>
    <row r="57" spans="1:8" ht="41.25" customHeight="1">
      <c r="A57" s="337" t="s">
        <v>408</v>
      </c>
      <c r="B57" s="338" t="s">
        <v>409</v>
      </c>
      <c r="C57" s="286">
        <f>SUM(C58:C59,C63,C67)</f>
        <v>0</v>
      </c>
      <c r="D57" s="286">
        <f t="shared" ref="D57:F57" si="12">SUM(D58:D59,D63,D67)</f>
        <v>0</v>
      </c>
      <c r="E57" s="286">
        <f t="shared" si="12"/>
        <v>0</v>
      </c>
      <c r="F57" s="286">
        <f t="shared" si="12"/>
        <v>0</v>
      </c>
      <c r="G57" s="286">
        <f t="shared" si="10"/>
        <v>0</v>
      </c>
      <c r="H57" s="294" t="e">
        <f>F57/E57*100</f>
        <v>#DIV/0!</v>
      </c>
    </row>
    <row r="58" spans="1:8" ht="44.25" customHeight="1">
      <c r="A58" s="297" t="s">
        <v>410</v>
      </c>
      <c r="B58" s="343" t="s">
        <v>411</v>
      </c>
      <c r="C58" s="266" t="s">
        <v>253</v>
      </c>
      <c r="D58" s="266" t="s">
        <v>253</v>
      </c>
      <c r="E58" s="266" t="s">
        <v>253</v>
      </c>
      <c r="F58" s="266" t="s">
        <v>253</v>
      </c>
      <c r="G58" s="286" t="e">
        <f t="shared" si="10"/>
        <v>#VALUE!</v>
      </c>
      <c r="H58" s="294" t="e">
        <f t="shared" ref="H58:H73" si="13">F58/E58*100</f>
        <v>#VALUE!</v>
      </c>
    </row>
    <row r="59" spans="1:8" ht="37.5" customHeight="1">
      <c r="A59" s="297" t="s">
        <v>533</v>
      </c>
      <c r="B59" s="343" t="s">
        <v>412</v>
      </c>
      <c r="C59" s="266" t="s">
        <v>253</v>
      </c>
      <c r="D59" s="266" t="s">
        <v>253</v>
      </c>
      <c r="E59" s="266" t="s">
        <v>253</v>
      </c>
      <c r="F59" s="266" t="s">
        <v>253</v>
      </c>
      <c r="G59" s="286" t="e">
        <f t="shared" si="10"/>
        <v>#VALUE!</v>
      </c>
      <c r="H59" s="294" t="e">
        <f t="shared" si="13"/>
        <v>#VALUE!</v>
      </c>
    </row>
    <row r="60" spans="1:8" ht="20.100000000000001" customHeight="1">
      <c r="A60" s="289" t="s">
        <v>80</v>
      </c>
      <c r="B60" s="364" t="s">
        <v>413</v>
      </c>
      <c r="C60" s="267" t="s">
        <v>253</v>
      </c>
      <c r="D60" s="267" t="s">
        <v>253</v>
      </c>
      <c r="E60" s="267" t="s">
        <v>253</v>
      </c>
      <c r="F60" s="267" t="s">
        <v>253</v>
      </c>
      <c r="G60" s="286" t="e">
        <f t="shared" si="10"/>
        <v>#VALUE!</v>
      </c>
      <c r="H60" s="294" t="e">
        <f t="shared" si="13"/>
        <v>#VALUE!</v>
      </c>
    </row>
    <row r="61" spans="1:8" ht="20.100000000000001" customHeight="1">
      <c r="A61" s="289" t="s">
        <v>81</v>
      </c>
      <c r="B61" s="364" t="s">
        <v>414</v>
      </c>
      <c r="C61" s="267" t="s">
        <v>253</v>
      </c>
      <c r="D61" s="267" t="s">
        <v>253</v>
      </c>
      <c r="E61" s="267" t="s">
        <v>253</v>
      </c>
      <c r="F61" s="267" t="s">
        <v>253</v>
      </c>
      <c r="G61" s="286" t="e">
        <f t="shared" si="10"/>
        <v>#VALUE!</v>
      </c>
      <c r="H61" s="294" t="e">
        <f t="shared" si="13"/>
        <v>#VALUE!</v>
      </c>
    </row>
    <row r="62" spans="1:8" ht="20.100000000000001" customHeight="1">
      <c r="A62" s="289" t="s">
        <v>93</v>
      </c>
      <c r="B62" s="364" t="s">
        <v>415</v>
      </c>
      <c r="C62" s="267" t="s">
        <v>253</v>
      </c>
      <c r="D62" s="267" t="s">
        <v>253</v>
      </c>
      <c r="E62" s="267" t="s">
        <v>253</v>
      </c>
      <c r="F62" s="267" t="s">
        <v>253</v>
      </c>
      <c r="G62" s="286" t="e">
        <f t="shared" si="10"/>
        <v>#VALUE!</v>
      </c>
      <c r="H62" s="294" t="e">
        <f t="shared" si="13"/>
        <v>#VALUE!</v>
      </c>
    </row>
    <row r="63" spans="1:8" ht="40.5" customHeight="1">
      <c r="A63" s="297" t="s">
        <v>534</v>
      </c>
      <c r="B63" s="343" t="s">
        <v>416</v>
      </c>
      <c r="C63" s="266" t="s">
        <v>253</v>
      </c>
      <c r="D63" s="266" t="s">
        <v>253</v>
      </c>
      <c r="E63" s="266" t="s">
        <v>253</v>
      </c>
      <c r="F63" s="266" t="s">
        <v>253</v>
      </c>
      <c r="G63" s="286" t="e">
        <f t="shared" si="10"/>
        <v>#VALUE!</v>
      </c>
      <c r="H63" s="294" t="e">
        <f t="shared" si="13"/>
        <v>#VALUE!</v>
      </c>
    </row>
    <row r="64" spans="1:8" ht="20.100000000000001" customHeight="1">
      <c r="A64" s="289" t="s">
        <v>80</v>
      </c>
      <c r="B64" s="364" t="s">
        <v>417</v>
      </c>
      <c r="C64" s="267" t="s">
        <v>253</v>
      </c>
      <c r="D64" s="267" t="s">
        <v>253</v>
      </c>
      <c r="E64" s="267" t="s">
        <v>253</v>
      </c>
      <c r="F64" s="267" t="s">
        <v>253</v>
      </c>
      <c r="G64" s="286" t="e">
        <f t="shared" si="10"/>
        <v>#VALUE!</v>
      </c>
      <c r="H64" s="294" t="e">
        <f t="shared" si="13"/>
        <v>#VALUE!</v>
      </c>
    </row>
    <row r="65" spans="1:8" ht="20.100000000000001" customHeight="1">
      <c r="A65" s="289" t="s">
        <v>81</v>
      </c>
      <c r="B65" s="364" t="s">
        <v>418</v>
      </c>
      <c r="C65" s="267" t="s">
        <v>253</v>
      </c>
      <c r="D65" s="267" t="s">
        <v>253</v>
      </c>
      <c r="E65" s="267" t="s">
        <v>253</v>
      </c>
      <c r="F65" s="267" t="s">
        <v>253</v>
      </c>
      <c r="G65" s="286" t="e">
        <f t="shared" si="10"/>
        <v>#VALUE!</v>
      </c>
      <c r="H65" s="294" t="e">
        <f t="shared" si="13"/>
        <v>#VALUE!</v>
      </c>
    </row>
    <row r="66" spans="1:8" ht="20.100000000000001" customHeight="1">
      <c r="A66" s="289" t="s">
        <v>93</v>
      </c>
      <c r="B66" s="364" t="s">
        <v>419</v>
      </c>
      <c r="C66" s="267" t="s">
        <v>253</v>
      </c>
      <c r="D66" s="267" t="s">
        <v>253</v>
      </c>
      <c r="E66" s="267" t="s">
        <v>253</v>
      </c>
      <c r="F66" s="267" t="s">
        <v>253</v>
      </c>
      <c r="G66" s="286" t="e">
        <f t="shared" si="10"/>
        <v>#VALUE!</v>
      </c>
      <c r="H66" s="294" t="e">
        <f t="shared" si="13"/>
        <v>#VALUE!</v>
      </c>
    </row>
    <row r="67" spans="1:8" ht="24" customHeight="1">
      <c r="A67" s="297" t="s">
        <v>524</v>
      </c>
      <c r="B67" s="343" t="s">
        <v>420</v>
      </c>
      <c r="C67" s="266" t="s">
        <v>253</v>
      </c>
      <c r="D67" s="266" t="s">
        <v>253</v>
      </c>
      <c r="E67" s="266" t="s">
        <v>253</v>
      </c>
      <c r="F67" s="266" t="s">
        <v>253</v>
      </c>
      <c r="G67" s="286" t="e">
        <f t="shared" si="10"/>
        <v>#VALUE!</v>
      </c>
      <c r="H67" s="294" t="e">
        <f t="shared" si="13"/>
        <v>#VALUE!</v>
      </c>
    </row>
    <row r="68" spans="1:8" ht="31.5" customHeight="1">
      <c r="A68" s="331" t="s">
        <v>125</v>
      </c>
      <c r="B68" s="345" t="s">
        <v>421</v>
      </c>
      <c r="C68" s="286">
        <f>SUM(C46,C48:C50,C52:C56,C58:C58,C60:C62,C64:C67)</f>
        <v>0</v>
      </c>
      <c r="D68" s="286">
        <f>SUM(D46,D48:D50,D52:D56,D58:D58,D60:D62,D64:D67)</f>
        <v>0</v>
      </c>
      <c r="E68" s="286">
        <f>SUM(E46,E48:E50,E52:E56,E58:E58,E60:E62,E64:E67)</f>
        <v>0</v>
      </c>
      <c r="F68" s="286">
        <f>SUM(F46,F48:F50,F52:F56,F58:F58,F60:F62,F64:F67)</f>
        <v>0</v>
      </c>
      <c r="G68" s="286">
        <f t="shared" si="10"/>
        <v>0</v>
      </c>
      <c r="H68" s="294" t="e">
        <f t="shared" si="13"/>
        <v>#DIV/0!</v>
      </c>
    </row>
    <row r="69" spans="1:8" s="11" customFormat="1" ht="27.75" customHeight="1">
      <c r="A69" s="285" t="s">
        <v>229</v>
      </c>
      <c r="B69" s="298"/>
      <c r="C69" s="266"/>
      <c r="D69" s="266"/>
      <c r="E69" s="266"/>
      <c r="F69" s="266"/>
      <c r="G69" s="286">
        <f>F69-E69</f>
        <v>0</v>
      </c>
      <c r="H69" s="294" t="e">
        <f t="shared" si="13"/>
        <v>#DIV/0!</v>
      </c>
    </row>
    <row r="70" spans="1:8" s="11" customFormat="1" ht="29.25" customHeight="1">
      <c r="A70" s="270" t="s">
        <v>29</v>
      </c>
      <c r="B70" s="365">
        <v>3600</v>
      </c>
      <c r="C70" s="366">
        <v>218.3</v>
      </c>
      <c r="D70" s="367">
        <v>278.5</v>
      </c>
      <c r="E70" s="269">
        <v>180</v>
      </c>
      <c r="F70" s="368">
        <v>403.6</v>
      </c>
      <c r="G70" s="269">
        <f>F70-E70</f>
        <v>223.60000000000002</v>
      </c>
      <c r="H70" s="294">
        <f t="shared" si="13"/>
        <v>224.22222222222223</v>
      </c>
    </row>
    <row r="71" spans="1:8" s="11" customFormat="1" ht="25.5" customHeight="1">
      <c r="A71" s="300" t="s">
        <v>206</v>
      </c>
      <c r="B71" s="298">
        <v>3610</v>
      </c>
      <c r="C71" s="266"/>
      <c r="D71" s="266"/>
      <c r="E71" s="266"/>
      <c r="F71" s="266"/>
      <c r="G71" s="286">
        <f>F71-E71</f>
        <v>0</v>
      </c>
      <c r="H71" s="294" t="e">
        <f t="shared" si="13"/>
        <v>#DIV/0!</v>
      </c>
    </row>
    <row r="72" spans="1:8" s="11" customFormat="1" ht="28.5" customHeight="1">
      <c r="A72" s="270" t="s">
        <v>49</v>
      </c>
      <c r="B72" s="365">
        <v>3620</v>
      </c>
      <c r="C72" s="368">
        <f>C70+C73+C71</f>
        <v>278.50000000000074</v>
      </c>
      <c r="D72" s="368">
        <f>D70+D73+D71</f>
        <v>299.7</v>
      </c>
      <c r="E72" s="368">
        <f t="shared" ref="E72" si="14">E70+E73+E71</f>
        <v>184</v>
      </c>
      <c r="F72" s="368">
        <f>F70+F73+F71</f>
        <v>299.69999999999993</v>
      </c>
      <c r="G72" s="269">
        <f>F72-E72</f>
        <v>115.69999999999993</v>
      </c>
      <c r="H72" s="294">
        <f t="shared" si="13"/>
        <v>162.88043478260866</v>
      </c>
    </row>
    <row r="73" spans="1:8" s="11" customFormat="1" ht="33" customHeight="1">
      <c r="A73" s="270" t="s">
        <v>30</v>
      </c>
      <c r="B73" s="365">
        <v>3630</v>
      </c>
      <c r="C73" s="369">
        <f>C19+C41+C68</f>
        <v>60.200000000000728</v>
      </c>
      <c r="D73" s="369">
        <f>D19+D41+D68</f>
        <v>21.2</v>
      </c>
      <c r="E73" s="369">
        <f>E19+E41+E68</f>
        <v>4</v>
      </c>
      <c r="F73" s="369">
        <f>F19+F41+F68</f>
        <v>-103.90000000000009</v>
      </c>
      <c r="G73" s="286">
        <f>G19+G41+G68</f>
        <v>-107.90000000000009</v>
      </c>
      <c r="H73" s="294">
        <f t="shared" si="13"/>
        <v>-2597.5000000000023</v>
      </c>
    </row>
    <row r="74" spans="1:8" s="11" customFormat="1">
      <c r="A74" s="317"/>
      <c r="B74" s="370"/>
      <c r="C74" s="370"/>
      <c r="D74" s="370"/>
      <c r="E74" s="370"/>
      <c r="F74" s="370"/>
      <c r="G74" s="370"/>
      <c r="H74" s="371"/>
    </row>
    <row r="75" spans="1:8" s="2" customFormat="1" ht="27.75" customHeight="1">
      <c r="A75" s="310" t="s">
        <v>473</v>
      </c>
      <c r="B75" s="426" t="s">
        <v>422</v>
      </c>
      <c r="C75" s="426"/>
      <c r="D75" s="311"/>
      <c r="E75" s="312"/>
      <c r="F75" s="432" t="s">
        <v>467</v>
      </c>
      <c r="G75" s="432"/>
      <c r="H75" s="432"/>
    </row>
    <row r="76" spans="1:8">
      <c r="A76" s="314" t="s">
        <v>183</v>
      </c>
      <c r="B76" s="427" t="s">
        <v>70</v>
      </c>
      <c r="C76" s="427"/>
      <c r="D76" s="315"/>
      <c r="E76" s="316"/>
      <c r="F76" s="431" t="s">
        <v>234</v>
      </c>
      <c r="G76" s="431"/>
      <c r="H76" s="431"/>
    </row>
    <row r="77" spans="1:8">
      <c r="A77" s="317"/>
      <c r="B77" s="317"/>
      <c r="C77" s="317"/>
      <c r="D77" s="317"/>
      <c r="E77" s="317"/>
      <c r="F77" s="317"/>
      <c r="G77" s="317"/>
      <c r="H77" s="372"/>
    </row>
  </sheetData>
  <mergeCells count="14">
    <mergeCell ref="A20:H20"/>
    <mergeCell ref="A6:H6"/>
    <mergeCell ref="A44:H44"/>
    <mergeCell ref="A1:H1"/>
    <mergeCell ref="A3:A4"/>
    <mergeCell ref="B3:B4"/>
    <mergeCell ref="E3:H3"/>
    <mergeCell ref="C3:D3"/>
    <mergeCell ref="F75:H75"/>
    <mergeCell ref="F42:H42"/>
    <mergeCell ref="F43:H43"/>
    <mergeCell ref="B75:C75"/>
    <mergeCell ref="B76:C76"/>
    <mergeCell ref="F76:H76"/>
  </mergeCells>
  <phoneticPr fontId="3" type="noConversion"/>
  <pageMargins left="0.19541666666666666" right="0" top="0" bottom="0" header="0.19685039370078741" footer="0.23622047244094491"/>
  <pageSetup paperSize="9" scale="67" orientation="portrait" r:id="rId1"/>
  <headerFooter alignWithMargins="0"/>
  <rowBreaks count="1" manualBreakCount="1">
    <brk id="41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O183"/>
  <sheetViews>
    <sheetView topLeftCell="A6" zoomScaleNormal="100" zoomScaleSheetLayoutView="55" workbookViewId="0">
      <selection activeCell="I11" sqref="I11"/>
    </sheetView>
  </sheetViews>
  <sheetFormatPr defaultRowHeight="18.75" outlineLevelRow="1"/>
  <cols>
    <col min="1" max="1" width="41.140625" style="2" customWidth="1"/>
    <col min="2" max="2" width="7" style="17" customWidth="1"/>
    <col min="3" max="4" width="15.140625" style="17" customWidth="1"/>
    <col min="5" max="5" width="13.85546875" style="17" customWidth="1"/>
    <col min="6" max="6" width="13.140625" style="17" customWidth="1"/>
    <col min="7" max="7" width="14.85546875" style="17" customWidth="1"/>
    <col min="8" max="8" width="14.42578125" style="17" customWidth="1"/>
    <col min="9" max="9" width="9.5703125" style="2" customWidth="1"/>
    <col min="10" max="10" width="9.85546875" style="2" customWidth="1"/>
    <col min="11" max="16384" width="9.140625" style="2"/>
  </cols>
  <sheetData>
    <row r="1" spans="1:15" hidden="1" outlineLevel="1">
      <c r="H1" s="20" t="s">
        <v>172</v>
      </c>
    </row>
    <row r="2" spans="1:15" hidden="1" outlineLevel="1">
      <c r="H2" s="20" t="s">
        <v>164</v>
      </c>
    </row>
    <row r="3" spans="1:15" ht="63.75" customHeight="1" collapsed="1">
      <c r="A3" s="403" t="s">
        <v>157</v>
      </c>
      <c r="B3" s="403"/>
      <c r="C3" s="403"/>
      <c r="D3" s="403"/>
      <c r="E3" s="403"/>
      <c r="F3" s="403"/>
      <c r="G3" s="403"/>
      <c r="H3" s="403"/>
    </row>
    <row r="4" spans="1:15">
      <c r="A4" s="448"/>
      <c r="B4" s="448"/>
      <c r="C4" s="448"/>
      <c r="D4" s="448"/>
      <c r="E4" s="448"/>
      <c r="F4" s="448"/>
      <c r="G4" s="448"/>
      <c r="H4" s="448"/>
    </row>
    <row r="5" spans="1:15" ht="58.5" customHeight="1">
      <c r="A5" s="453" t="s">
        <v>203</v>
      </c>
      <c r="B5" s="405" t="s">
        <v>15</v>
      </c>
      <c r="C5" s="456" t="s">
        <v>453</v>
      </c>
      <c r="D5" s="457"/>
      <c r="E5" s="450" t="s">
        <v>452</v>
      </c>
      <c r="F5" s="451"/>
      <c r="G5" s="451"/>
      <c r="H5" s="452"/>
    </row>
    <row r="6" spans="1:15" ht="75.75" customHeight="1">
      <c r="A6" s="454"/>
      <c r="B6" s="405"/>
      <c r="C6" s="214" t="s">
        <v>450</v>
      </c>
      <c r="D6" s="6" t="s">
        <v>451</v>
      </c>
      <c r="E6" s="42" t="s">
        <v>187</v>
      </c>
      <c r="F6" s="42" t="s">
        <v>176</v>
      </c>
      <c r="G6" s="42" t="s">
        <v>198</v>
      </c>
      <c r="H6" s="42" t="s">
        <v>199</v>
      </c>
    </row>
    <row r="7" spans="1:15" ht="15.75" customHeight="1">
      <c r="A7" s="129">
        <v>1</v>
      </c>
      <c r="B7" s="73">
        <v>2</v>
      </c>
      <c r="C7" s="129">
        <v>3</v>
      </c>
      <c r="D7" s="129">
        <v>4</v>
      </c>
      <c r="E7" s="129">
        <v>5</v>
      </c>
      <c r="F7" s="73">
        <v>6</v>
      </c>
      <c r="G7" s="129">
        <v>7</v>
      </c>
      <c r="H7" s="73">
        <v>8</v>
      </c>
    </row>
    <row r="8" spans="1:15" s="4" customFormat="1" ht="63" customHeight="1">
      <c r="A8" s="171" t="s">
        <v>72</v>
      </c>
      <c r="B8" s="172">
        <v>4000</v>
      </c>
      <c r="C8" s="70">
        <f>SUM(C9:C14)</f>
        <v>0</v>
      </c>
      <c r="D8" s="70">
        <v>3.3</v>
      </c>
      <c r="E8" s="70">
        <f>SUM(E9:E14)</f>
        <v>0</v>
      </c>
      <c r="F8" s="70">
        <v>3.3</v>
      </c>
      <c r="G8" s="69">
        <f t="shared" ref="G8:G14" si="0">F8-E8</f>
        <v>3.3</v>
      </c>
      <c r="H8" s="224" t="e">
        <f>F8/E8*100</f>
        <v>#DIV/0!</v>
      </c>
    </row>
    <row r="9" spans="1:15" ht="47.25" customHeight="1">
      <c r="A9" s="7" t="s">
        <v>429</v>
      </c>
      <c r="B9" s="89" t="s">
        <v>163</v>
      </c>
      <c r="C9" s="68"/>
      <c r="D9" s="68"/>
      <c r="E9" s="68"/>
      <c r="F9" s="68"/>
      <c r="G9" s="69">
        <f t="shared" si="0"/>
        <v>0</v>
      </c>
      <c r="H9" s="224" t="e">
        <f t="shared" ref="H9:H14" si="1">F9/E9*100</f>
        <v>#DIV/0!</v>
      </c>
    </row>
    <row r="10" spans="1:15" ht="57" customHeight="1">
      <c r="A10" s="7" t="s">
        <v>430</v>
      </c>
      <c r="B10" s="88">
        <v>4020</v>
      </c>
      <c r="C10" s="68"/>
      <c r="D10" s="68"/>
      <c r="E10" s="68"/>
      <c r="F10" s="68"/>
      <c r="G10" s="69">
        <f t="shared" si="0"/>
        <v>0</v>
      </c>
      <c r="H10" s="224" t="e">
        <f t="shared" si="1"/>
        <v>#DIV/0!</v>
      </c>
      <c r="O10" s="16"/>
    </row>
    <row r="11" spans="1:15" ht="69.75" customHeight="1">
      <c r="A11" s="7" t="s">
        <v>431</v>
      </c>
      <c r="B11" s="89">
        <v>4030</v>
      </c>
      <c r="C11" s="68"/>
      <c r="D11" s="68"/>
      <c r="E11" s="68"/>
      <c r="F11" s="68"/>
      <c r="G11" s="69">
        <f t="shared" si="0"/>
        <v>0</v>
      </c>
      <c r="H11" s="224" t="e">
        <f t="shared" si="1"/>
        <v>#DIV/0!</v>
      </c>
      <c r="N11" s="16"/>
    </row>
    <row r="12" spans="1:15" ht="61.5" customHeight="1">
      <c r="A12" s="7" t="s">
        <v>432</v>
      </c>
      <c r="B12" s="88">
        <v>4040</v>
      </c>
      <c r="C12" s="68"/>
      <c r="D12" s="68"/>
      <c r="E12" s="68"/>
      <c r="F12" s="68"/>
      <c r="G12" s="69">
        <f t="shared" si="0"/>
        <v>0</v>
      </c>
      <c r="H12" s="224" t="e">
        <f t="shared" si="1"/>
        <v>#DIV/0!</v>
      </c>
    </row>
    <row r="13" spans="1:15" ht="82.5" customHeight="1">
      <c r="A13" s="7" t="s">
        <v>433</v>
      </c>
      <c r="B13" s="89">
        <v>4050</v>
      </c>
      <c r="C13" s="233"/>
      <c r="D13" s="230">
        <v>3.3</v>
      </c>
      <c r="E13" s="230"/>
      <c r="F13" s="230">
        <v>3.3</v>
      </c>
      <c r="G13" s="69">
        <f t="shared" si="0"/>
        <v>3.3</v>
      </c>
      <c r="H13" s="224" t="e">
        <f t="shared" si="1"/>
        <v>#DIV/0!</v>
      </c>
    </row>
    <row r="14" spans="1:15" ht="53.25" customHeight="1">
      <c r="A14" s="7" t="s">
        <v>458</v>
      </c>
      <c r="B14" s="88">
        <v>4060</v>
      </c>
      <c r="C14" s="68"/>
      <c r="D14" s="68"/>
      <c r="E14" s="68"/>
      <c r="F14" s="68"/>
      <c r="G14" s="69">
        <f t="shared" si="0"/>
        <v>0</v>
      </c>
      <c r="H14" s="224" t="e">
        <f t="shared" si="1"/>
        <v>#DIV/0!</v>
      </c>
    </row>
    <row r="15" spans="1:15" ht="57.75" customHeight="1">
      <c r="A15" s="455" t="s">
        <v>370</v>
      </c>
      <c r="B15" s="455"/>
      <c r="C15" s="455"/>
      <c r="D15" s="455"/>
      <c r="E15" s="455"/>
      <c r="F15" s="455"/>
      <c r="G15" s="455"/>
      <c r="H15" s="455"/>
      <c r="I15" s="169"/>
      <c r="J15" s="169"/>
      <c r="K15" s="169"/>
    </row>
    <row r="16" spans="1:15" ht="43.5" customHeight="1">
      <c r="A16" s="76" t="s">
        <v>258</v>
      </c>
      <c r="B16" s="77"/>
      <c r="C16" s="128" t="s">
        <v>434</v>
      </c>
      <c r="D16" s="128"/>
      <c r="E16" s="78"/>
      <c r="F16" s="401" t="s">
        <v>467</v>
      </c>
      <c r="G16" s="401"/>
      <c r="H16" s="401"/>
    </row>
    <row r="17" spans="1:8" s="1" customFormat="1">
      <c r="A17" s="79" t="s">
        <v>69</v>
      </c>
      <c r="B17" s="80"/>
      <c r="C17" s="79" t="s">
        <v>70</v>
      </c>
      <c r="D17" s="79"/>
      <c r="E17" s="80"/>
      <c r="F17" s="449" t="s">
        <v>234</v>
      </c>
      <c r="G17" s="449"/>
      <c r="H17" s="449"/>
    </row>
    <row r="18" spans="1:8">
      <c r="A18" s="91"/>
      <c r="B18" s="79"/>
      <c r="C18" s="79"/>
      <c r="D18" s="79"/>
      <c r="E18" s="79"/>
      <c r="F18" s="79"/>
      <c r="G18" s="79"/>
      <c r="H18" s="79"/>
    </row>
    <row r="19" spans="1:8">
      <c r="A19" s="35"/>
    </row>
    <row r="20" spans="1:8">
      <c r="A20" s="35"/>
    </row>
    <row r="21" spans="1:8">
      <c r="A21" s="35"/>
    </row>
    <row r="22" spans="1:8">
      <c r="A22" s="35"/>
    </row>
    <row r="23" spans="1:8">
      <c r="A23" s="35"/>
    </row>
    <row r="24" spans="1:8">
      <c r="A24" s="35"/>
    </row>
    <row r="25" spans="1:8">
      <c r="A25" s="35"/>
    </row>
    <row r="26" spans="1:8">
      <c r="A26" s="35"/>
    </row>
    <row r="27" spans="1:8">
      <c r="A27" s="35"/>
    </row>
    <row r="28" spans="1:8">
      <c r="A28" s="35"/>
    </row>
    <row r="29" spans="1:8">
      <c r="A29" s="35"/>
    </row>
    <row r="30" spans="1:8">
      <c r="A30" s="35"/>
    </row>
    <row r="31" spans="1:8">
      <c r="A31" s="35"/>
    </row>
    <row r="32" spans="1:8">
      <c r="A32" s="35"/>
    </row>
    <row r="33" spans="1:1">
      <c r="A33" s="35"/>
    </row>
    <row r="34" spans="1:1">
      <c r="A34" s="35"/>
    </row>
    <row r="35" spans="1:1">
      <c r="A35" s="35"/>
    </row>
    <row r="36" spans="1:1">
      <c r="A36" s="35"/>
    </row>
    <row r="37" spans="1:1">
      <c r="A37" s="35"/>
    </row>
    <row r="38" spans="1:1">
      <c r="A38" s="35"/>
    </row>
    <row r="39" spans="1:1">
      <c r="A39" s="35"/>
    </row>
    <row r="40" spans="1:1">
      <c r="A40" s="35"/>
    </row>
    <row r="41" spans="1:1">
      <c r="A41" s="35"/>
    </row>
    <row r="42" spans="1:1">
      <c r="A42" s="35"/>
    </row>
    <row r="43" spans="1:1">
      <c r="A43" s="35"/>
    </row>
    <row r="44" spans="1:1">
      <c r="A44" s="35"/>
    </row>
    <row r="45" spans="1:1">
      <c r="A45" s="35"/>
    </row>
    <row r="46" spans="1:1">
      <c r="A46" s="35"/>
    </row>
    <row r="47" spans="1:1">
      <c r="A47" s="35"/>
    </row>
    <row r="48" spans="1:1">
      <c r="A48" s="35"/>
    </row>
    <row r="49" spans="1:1">
      <c r="A49" s="35"/>
    </row>
    <row r="50" spans="1:1">
      <c r="A50" s="35"/>
    </row>
    <row r="51" spans="1:1">
      <c r="A51" s="35"/>
    </row>
    <row r="52" spans="1:1">
      <c r="A52" s="35"/>
    </row>
    <row r="53" spans="1:1">
      <c r="A53" s="35"/>
    </row>
    <row r="54" spans="1:1">
      <c r="A54" s="35"/>
    </row>
    <row r="55" spans="1:1">
      <c r="A55" s="35"/>
    </row>
    <row r="56" spans="1:1">
      <c r="A56" s="35"/>
    </row>
    <row r="57" spans="1:1">
      <c r="A57" s="35"/>
    </row>
    <row r="58" spans="1:1">
      <c r="A58" s="35"/>
    </row>
    <row r="59" spans="1:1">
      <c r="A59" s="35"/>
    </row>
    <row r="60" spans="1:1">
      <c r="A60" s="35"/>
    </row>
    <row r="61" spans="1:1">
      <c r="A61" s="35"/>
    </row>
    <row r="62" spans="1:1">
      <c r="A62" s="35"/>
    </row>
    <row r="63" spans="1:1">
      <c r="A63" s="35"/>
    </row>
    <row r="64" spans="1:1">
      <c r="A64" s="35"/>
    </row>
    <row r="65" spans="1:1">
      <c r="A65" s="35"/>
    </row>
    <row r="66" spans="1:1">
      <c r="A66" s="35"/>
    </row>
    <row r="67" spans="1:1">
      <c r="A67" s="35"/>
    </row>
    <row r="68" spans="1:1">
      <c r="A68" s="35"/>
    </row>
    <row r="69" spans="1:1">
      <c r="A69" s="35"/>
    </row>
    <row r="70" spans="1:1">
      <c r="A70" s="35"/>
    </row>
    <row r="71" spans="1:1">
      <c r="A71" s="35"/>
    </row>
    <row r="72" spans="1:1">
      <c r="A72" s="35"/>
    </row>
    <row r="73" spans="1:1">
      <c r="A73" s="35"/>
    </row>
    <row r="74" spans="1:1">
      <c r="A74" s="35"/>
    </row>
    <row r="75" spans="1:1">
      <c r="A75" s="35"/>
    </row>
    <row r="76" spans="1:1">
      <c r="A76" s="35"/>
    </row>
    <row r="77" spans="1:1">
      <c r="A77" s="35"/>
    </row>
    <row r="78" spans="1:1">
      <c r="A78" s="35"/>
    </row>
    <row r="79" spans="1:1">
      <c r="A79" s="35"/>
    </row>
    <row r="80" spans="1:1">
      <c r="A80" s="35"/>
    </row>
    <row r="81" spans="1:1">
      <c r="A81" s="35"/>
    </row>
    <row r="82" spans="1:1">
      <c r="A82" s="35"/>
    </row>
    <row r="83" spans="1:1">
      <c r="A83" s="35"/>
    </row>
    <row r="84" spans="1:1">
      <c r="A84" s="35"/>
    </row>
    <row r="85" spans="1:1">
      <c r="A85" s="35"/>
    </row>
    <row r="86" spans="1:1">
      <c r="A86" s="35"/>
    </row>
    <row r="87" spans="1:1">
      <c r="A87" s="35"/>
    </row>
    <row r="88" spans="1:1">
      <c r="A88" s="35"/>
    </row>
    <row r="89" spans="1:1">
      <c r="A89" s="35"/>
    </row>
    <row r="90" spans="1:1">
      <c r="A90" s="35"/>
    </row>
    <row r="91" spans="1:1">
      <c r="A91" s="35"/>
    </row>
    <row r="92" spans="1:1">
      <c r="A92" s="35"/>
    </row>
    <row r="93" spans="1:1">
      <c r="A93" s="35"/>
    </row>
    <row r="94" spans="1:1">
      <c r="A94" s="35"/>
    </row>
    <row r="95" spans="1:1">
      <c r="A95" s="35"/>
    </row>
    <row r="96" spans="1:1">
      <c r="A96" s="35"/>
    </row>
    <row r="97" spans="1:1">
      <c r="A97" s="35"/>
    </row>
    <row r="98" spans="1:1">
      <c r="A98" s="35"/>
    </row>
    <row r="99" spans="1:1">
      <c r="A99" s="35"/>
    </row>
    <row r="100" spans="1:1">
      <c r="A100" s="35"/>
    </row>
    <row r="101" spans="1:1">
      <c r="A101" s="35"/>
    </row>
    <row r="102" spans="1:1">
      <c r="A102" s="35"/>
    </row>
    <row r="103" spans="1:1">
      <c r="A103" s="35"/>
    </row>
    <row r="104" spans="1:1">
      <c r="A104" s="35"/>
    </row>
    <row r="105" spans="1:1">
      <c r="A105" s="35"/>
    </row>
    <row r="106" spans="1:1">
      <c r="A106" s="35"/>
    </row>
    <row r="107" spans="1:1">
      <c r="A107" s="35"/>
    </row>
    <row r="108" spans="1:1">
      <c r="A108" s="35"/>
    </row>
    <row r="109" spans="1:1">
      <c r="A109" s="35"/>
    </row>
    <row r="110" spans="1:1">
      <c r="A110" s="35"/>
    </row>
    <row r="111" spans="1:1">
      <c r="A111" s="35"/>
    </row>
    <row r="112" spans="1:1">
      <c r="A112" s="35"/>
    </row>
    <row r="113" spans="1:1">
      <c r="A113" s="35"/>
    </row>
    <row r="114" spans="1:1">
      <c r="A114" s="35"/>
    </row>
    <row r="115" spans="1:1">
      <c r="A115" s="35"/>
    </row>
    <row r="116" spans="1:1">
      <c r="A116" s="35"/>
    </row>
    <row r="117" spans="1:1">
      <c r="A117" s="35"/>
    </row>
    <row r="118" spans="1:1">
      <c r="A118" s="35"/>
    </row>
    <row r="119" spans="1:1">
      <c r="A119" s="35"/>
    </row>
    <row r="120" spans="1:1">
      <c r="A120" s="35"/>
    </row>
    <row r="121" spans="1:1">
      <c r="A121" s="35"/>
    </row>
    <row r="122" spans="1:1">
      <c r="A122" s="35"/>
    </row>
    <row r="123" spans="1:1">
      <c r="A123" s="35"/>
    </row>
    <row r="124" spans="1:1">
      <c r="A124" s="35"/>
    </row>
    <row r="125" spans="1:1">
      <c r="A125" s="35"/>
    </row>
    <row r="126" spans="1:1">
      <c r="A126" s="35"/>
    </row>
    <row r="127" spans="1:1">
      <c r="A127" s="35"/>
    </row>
    <row r="128" spans="1:1">
      <c r="A128" s="35"/>
    </row>
    <row r="129" spans="1:1">
      <c r="A129" s="35"/>
    </row>
    <row r="130" spans="1:1">
      <c r="A130" s="35"/>
    </row>
    <row r="131" spans="1:1">
      <c r="A131" s="35"/>
    </row>
    <row r="132" spans="1:1">
      <c r="A132" s="35"/>
    </row>
    <row r="133" spans="1:1">
      <c r="A133" s="35"/>
    </row>
    <row r="134" spans="1:1">
      <c r="A134" s="35"/>
    </row>
    <row r="135" spans="1:1">
      <c r="A135" s="35"/>
    </row>
    <row r="136" spans="1:1">
      <c r="A136" s="35"/>
    </row>
    <row r="137" spans="1:1">
      <c r="A137" s="35"/>
    </row>
    <row r="138" spans="1:1">
      <c r="A138" s="35"/>
    </row>
    <row r="139" spans="1:1">
      <c r="A139" s="35"/>
    </row>
    <row r="140" spans="1:1">
      <c r="A140" s="35"/>
    </row>
    <row r="141" spans="1:1">
      <c r="A141" s="35"/>
    </row>
    <row r="142" spans="1:1">
      <c r="A142" s="35"/>
    </row>
    <row r="143" spans="1:1">
      <c r="A143" s="35"/>
    </row>
    <row r="144" spans="1:1">
      <c r="A144" s="35"/>
    </row>
    <row r="145" spans="1:1">
      <c r="A145" s="35"/>
    </row>
    <row r="146" spans="1:1">
      <c r="A146" s="35"/>
    </row>
    <row r="147" spans="1:1">
      <c r="A147" s="35"/>
    </row>
    <row r="148" spans="1:1">
      <c r="A148" s="35"/>
    </row>
    <row r="149" spans="1:1">
      <c r="A149" s="35"/>
    </row>
    <row r="150" spans="1:1">
      <c r="A150" s="35"/>
    </row>
    <row r="151" spans="1:1">
      <c r="A151" s="35"/>
    </row>
    <row r="152" spans="1:1">
      <c r="A152" s="35"/>
    </row>
    <row r="153" spans="1:1">
      <c r="A153" s="35"/>
    </row>
    <row r="154" spans="1:1">
      <c r="A154" s="35"/>
    </row>
    <row r="155" spans="1:1">
      <c r="A155" s="35"/>
    </row>
    <row r="156" spans="1:1">
      <c r="A156" s="35"/>
    </row>
    <row r="157" spans="1:1">
      <c r="A157" s="35"/>
    </row>
    <row r="158" spans="1:1">
      <c r="A158" s="35"/>
    </row>
    <row r="159" spans="1:1">
      <c r="A159" s="35"/>
    </row>
    <row r="160" spans="1:1">
      <c r="A160" s="35"/>
    </row>
    <row r="161" spans="1:1">
      <c r="A161" s="35"/>
    </row>
    <row r="162" spans="1:1">
      <c r="A162" s="35"/>
    </row>
    <row r="163" spans="1:1">
      <c r="A163" s="35"/>
    </row>
    <row r="164" spans="1:1">
      <c r="A164" s="35"/>
    </row>
    <row r="165" spans="1:1">
      <c r="A165" s="35"/>
    </row>
    <row r="166" spans="1:1">
      <c r="A166" s="35"/>
    </row>
    <row r="167" spans="1:1">
      <c r="A167" s="35"/>
    </row>
    <row r="168" spans="1:1">
      <c r="A168" s="35"/>
    </row>
    <row r="169" spans="1:1">
      <c r="A169" s="35"/>
    </row>
    <row r="170" spans="1:1">
      <c r="A170" s="35"/>
    </row>
    <row r="171" spans="1:1">
      <c r="A171" s="35"/>
    </row>
    <row r="172" spans="1:1">
      <c r="A172" s="35"/>
    </row>
    <row r="173" spans="1:1">
      <c r="A173" s="35"/>
    </row>
    <row r="174" spans="1:1">
      <c r="A174" s="35"/>
    </row>
    <row r="175" spans="1:1">
      <c r="A175" s="35"/>
    </row>
    <row r="176" spans="1:1">
      <c r="A176" s="35"/>
    </row>
    <row r="177" spans="1:1">
      <c r="A177" s="35"/>
    </row>
    <row r="178" spans="1:1">
      <c r="A178" s="35"/>
    </row>
    <row r="179" spans="1:1">
      <c r="A179" s="35"/>
    </row>
    <row r="180" spans="1:1">
      <c r="A180" s="35"/>
    </row>
    <row r="181" spans="1:1">
      <c r="A181" s="35"/>
    </row>
    <row r="182" spans="1:1">
      <c r="A182" s="35"/>
    </row>
    <row r="183" spans="1:1">
      <c r="A183" s="35"/>
    </row>
  </sheetData>
  <mergeCells count="9">
    <mergeCell ref="A3:H3"/>
    <mergeCell ref="B5:B6"/>
    <mergeCell ref="A4:H4"/>
    <mergeCell ref="F17:H17"/>
    <mergeCell ref="E5:H5"/>
    <mergeCell ref="F16:H16"/>
    <mergeCell ref="A5:A6"/>
    <mergeCell ref="A15:H15"/>
    <mergeCell ref="C5:D5"/>
  </mergeCells>
  <phoneticPr fontId="0" type="noConversion"/>
  <pageMargins left="0.19685039370078741" right="0" top="0" bottom="0" header="0.27559055118110237" footer="0.31496062992125984"/>
  <pageSetup paperSize="9" scale="75" firstPageNumber="9" orientation="portrait" useFirstPageNumber="1" r:id="rId1"/>
  <headerFooter alignWithMargins="0"/>
  <ignoredErrors>
    <ignoredError sqref="B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14"/>
  <sheetViews>
    <sheetView view="pageBreakPreview" zoomScaleNormal="100"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3" sqref="F3:H3"/>
    </sheetView>
  </sheetViews>
  <sheetFormatPr defaultRowHeight="12.75"/>
  <cols>
    <col min="1" max="1" width="37.85546875" style="22" customWidth="1"/>
    <col min="2" max="2" width="6" style="22" customWidth="1"/>
    <col min="3" max="3" width="15.140625" style="22" customWidth="1"/>
    <col min="4" max="5" width="14.7109375" style="22" customWidth="1"/>
    <col min="6" max="6" width="13.85546875" style="22" customWidth="1"/>
    <col min="7" max="7" width="14" style="22" customWidth="1"/>
    <col min="8" max="8" width="14.85546875" style="22" customWidth="1"/>
    <col min="9" max="9" width="19.85546875" style="22" customWidth="1"/>
    <col min="10" max="10" width="9.5703125" style="22" customWidth="1"/>
    <col min="11" max="11" width="9.140625" style="22"/>
    <col min="12" max="12" width="27.140625" style="22" customWidth="1"/>
    <col min="13" max="16384" width="9.140625" style="22"/>
  </cols>
  <sheetData>
    <row r="1" spans="1:9" ht="30" customHeight="1">
      <c r="A1" s="461" t="s">
        <v>159</v>
      </c>
      <c r="B1" s="461"/>
      <c r="C1" s="461"/>
      <c r="D1" s="461"/>
      <c r="E1" s="461"/>
      <c r="F1" s="461"/>
      <c r="G1" s="461"/>
      <c r="H1" s="461"/>
      <c r="I1" s="461"/>
    </row>
    <row r="2" spans="1:9" ht="9.75" customHeight="1"/>
    <row r="3" spans="1:9" ht="63.75" customHeight="1">
      <c r="A3" s="462" t="s">
        <v>203</v>
      </c>
      <c r="B3" s="464" t="s">
        <v>1</v>
      </c>
      <c r="C3" s="462" t="s">
        <v>85</v>
      </c>
      <c r="D3" s="456" t="s">
        <v>453</v>
      </c>
      <c r="E3" s="457"/>
      <c r="F3" s="407" t="s">
        <v>452</v>
      </c>
      <c r="G3" s="407"/>
      <c r="H3" s="407"/>
      <c r="I3" s="462" t="s">
        <v>230</v>
      </c>
    </row>
    <row r="4" spans="1:9" ht="59.25" customHeight="1">
      <c r="A4" s="463"/>
      <c r="B4" s="465"/>
      <c r="C4" s="463"/>
      <c r="D4" s="214" t="s">
        <v>450</v>
      </c>
      <c r="E4" s="6" t="s">
        <v>451</v>
      </c>
      <c r="F4" s="42" t="s">
        <v>187</v>
      </c>
      <c r="G4" s="42" t="s">
        <v>176</v>
      </c>
      <c r="H4" s="42" t="s">
        <v>198</v>
      </c>
      <c r="I4" s="463"/>
    </row>
    <row r="5" spans="1:9" s="40" customFormat="1" ht="13.5" customHeight="1">
      <c r="A5" s="90">
        <v>1</v>
      </c>
      <c r="B5" s="90">
        <v>2</v>
      </c>
      <c r="C5" s="90">
        <v>3</v>
      </c>
      <c r="D5" s="90">
        <v>4</v>
      </c>
      <c r="E5" s="90"/>
      <c r="F5" s="90">
        <v>5</v>
      </c>
      <c r="G5" s="90">
        <v>6</v>
      </c>
      <c r="H5" s="90">
        <v>7</v>
      </c>
      <c r="I5" s="90">
        <v>8</v>
      </c>
    </row>
    <row r="6" spans="1:9" s="40" customFormat="1" ht="52.5" customHeight="1">
      <c r="A6" s="117" t="s">
        <v>135</v>
      </c>
      <c r="B6" s="39"/>
      <c r="C6" s="28"/>
      <c r="D6" s="28"/>
      <c r="E6" s="28"/>
      <c r="F6" s="28"/>
      <c r="G6" s="28"/>
      <c r="H6" s="28"/>
      <c r="I6" s="28"/>
    </row>
    <row r="7" spans="1:9" ht="107.25" customHeight="1">
      <c r="A7" s="59" t="s">
        <v>273</v>
      </c>
      <c r="B7" s="72">
        <v>5000</v>
      </c>
      <c r="C7" s="66" t="s">
        <v>246</v>
      </c>
      <c r="D7" s="225">
        <f>'Осн фін показн (кварт)'!C24/'Осн фін показн (кварт)'!C48</f>
        <v>3.3321906067878077E-2</v>
      </c>
      <c r="E7" s="225">
        <f>'Осн фін показн (кварт)'!D24/'Осн фін показн (кварт)'!D48</f>
        <v>3.5802035802035802E-2</v>
      </c>
      <c r="F7" s="225">
        <f>'Осн фін показн (кварт)'!E24/'Осн фін показн (кварт)'!E48</f>
        <v>2.9553010712966383E-3</v>
      </c>
      <c r="G7" s="225">
        <f>'Осн фін показн (кварт)'!F24/'Осн фін показн (кварт)'!F48</f>
        <v>-1.755001755001755E-2</v>
      </c>
      <c r="H7" s="58">
        <f>G7-F7</f>
        <v>-2.0505318621314189E-2</v>
      </c>
      <c r="I7" s="60" t="s">
        <v>247</v>
      </c>
    </row>
    <row r="8" spans="1:9" ht="126" customHeight="1">
      <c r="A8" s="170" t="s">
        <v>254</v>
      </c>
      <c r="B8" s="72">
        <v>5010</v>
      </c>
      <c r="C8" s="66" t="s">
        <v>86</v>
      </c>
      <c r="D8" s="225">
        <f>'Осн фін показн (кварт)'!C24/'Осн фін показн (кварт)'!C13</f>
        <v>5.7146216708801436E-3</v>
      </c>
      <c r="E8" s="225">
        <f>'Осн фін показн (кварт)'!D24/'Осн фін показн (кварт)'!D13</f>
        <v>6.994541514661108E-3</v>
      </c>
      <c r="F8" s="225">
        <f>'Осн фін показн (кварт)'!E24/'Осн фін показн (кварт)'!E13</f>
        <v>1.9733596447952641E-3</v>
      </c>
      <c r="G8" s="225">
        <f>'Осн фін показн (кварт)'!F24/'Осн фін показн (кварт)'!F13</f>
        <v>-1.3575889220743959E-2</v>
      </c>
      <c r="H8" s="58">
        <f>G8-F8</f>
        <v>-1.5549248865539222E-2</v>
      </c>
      <c r="I8" s="60" t="s">
        <v>248</v>
      </c>
    </row>
    <row r="9" spans="1:9" ht="50.25" customHeight="1">
      <c r="A9" s="117" t="s">
        <v>136</v>
      </c>
      <c r="B9" s="72"/>
      <c r="C9" s="67"/>
      <c r="D9" s="58"/>
      <c r="E9" s="58"/>
      <c r="F9" s="58"/>
      <c r="G9" s="58"/>
      <c r="H9" s="58"/>
      <c r="I9" s="60"/>
    </row>
    <row r="10" spans="1:9" ht="132" customHeight="1">
      <c r="A10" s="59" t="s">
        <v>274</v>
      </c>
      <c r="B10" s="72">
        <v>5100</v>
      </c>
      <c r="C10" s="66" t="s">
        <v>132</v>
      </c>
      <c r="D10" s="58">
        <f>'Осн фін показн (кварт)'!C54/'Осн фін показн (кварт)'!C51</f>
        <v>11.308016877637131</v>
      </c>
      <c r="E10" s="58">
        <f>'Осн фін показн (кварт)'!D54/'Осн фін показн (кварт)'!D51</f>
        <v>34.175308641975306</v>
      </c>
      <c r="F10" s="58">
        <f>'Осн фін показн (кварт)'!E54/'Осн фін показн (кварт)'!E51</f>
        <v>36.597222222222221</v>
      </c>
      <c r="G10" s="58">
        <f>'Осн фін показн (кварт)'!F54/'Осн фін показн (кварт)'!F51</f>
        <v>34.175308641975306</v>
      </c>
      <c r="H10" s="58">
        <f>G10-F10</f>
        <v>-2.4219135802469154</v>
      </c>
      <c r="I10" s="130" t="s">
        <v>249</v>
      </c>
    </row>
    <row r="11" spans="1:9" ht="192" customHeight="1">
      <c r="A11" s="59" t="s">
        <v>275</v>
      </c>
      <c r="B11" s="72">
        <v>5110</v>
      </c>
      <c r="C11" s="66" t="s">
        <v>132</v>
      </c>
      <c r="D11" s="58">
        <f>'Осн фін показн (кварт)'!C46/'Осн фін показн (кварт)'!C50</f>
        <v>5.371308016877637</v>
      </c>
      <c r="E11" s="58">
        <f>'Осн фін показн (кварт)'!D46/'Осн фін показн (кварт)'!D50</f>
        <v>15.074074074074074</v>
      </c>
      <c r="F11" s="58">
        <f>'Осн фін показн (кварт)'!E46/'Осн фін показн (кварт)'!E50</f>
        <v>15.125</v>
      </c>
      <c r="G11" s="58">
        <f>'Осн фін показн (кварт)'!F46/'Осн фін показн (кварт)'!F50</f>
        <v>15.074074074074074</v>
      </c>
      <c r="H11" s="58">
        <f>G11-F11</f>
        <v>-5.0925925925925597E-2</v>
      </c>
      <c r="I11" s="130" t="s">
        <v>250</v>
      </c>
    </row>
    <row r="12" spans="1:9" ht="169.5" customHeight="1">
      <c r="A12" s="8" t="s">
        <v>438</v>
      </c>
      <c r="B12" s="177">
        <v>5120</v>
      </c>
      <c r="C12" s="66" t="s">
        <v>132</v>
      </c>
      <c r="D12" s="178"/>
      <c r="E12" s="178"/>
      <c r="F12" s="178"/>
      <c r="G12" s="178"/>
      <c r="H12" s="178"/>
      <c r="I12" s="8" t="s">
        <v>366</v>
      </c>
    </row>
    <row r="13" spans="1:9" s="2" customFormat="1" ht="41.25" customHeight="1">
      <c r="A13" s="76" t="s">
        <v>435</v>
      </c>
      <c r="B13" s="77"/>
      <c r="C13" s="394" t="s">
        <v>257</v>
      </c>
      <c r="D13" s="394"/>
      <c r="E13" s="128"/>
      <c r="F13" s="78"/>
      <c r="G13" s="458" t="s">
        <v>467</v>
      </c>
      <c r="H13" s="458"/>
      <c r="I13" s="458"/>
    </row>
    <row r="14" spans="1:9" s="1" customFormat="1" ht="18.75">
      <c r="A14" s="86" t="s">
        <v>233</v>
      </c>
      <c r="B14" s="87"/>
      <c r="C14" s="459" t="s">
        <v>70</v>
      </c>
      <c r="D14" s="459"/>
      <c r="E14" s="205"/>
      <c r="F14" s="87"/>
      <c r="G14" s="460" t="s">
        <v>87</v>
      </c>
      <c r="H14" s="460"/>
      <c r="I14" s="460"/>
    </row>
  </sheetData>
  <mergeCells count="11">
    <mergeCell ref="C13:D13"/>
    <mergeCell ref="G13:I13"/>
    <mergeCell ref="C14:D14"/>
    <mergeCell ref="G14:I14"/>
    <mergeCell ref="A1:I1"/>
    <mergeCell ref="A3:A4"/>
    <mergeCell ref="B3:B4"/>
    <mergeCell ref="C3:C4"/>
    <mergeCell ref="I3:I4"/>
    <mergeCell ref="F3:H3"/>
    <mergeCell ref="D3:E3"/>
  </mergeCells>
  <phoneticPr fontId="3" type="noConversion"/>
  <pageMargins left="0.19685039370078741" right="0" top="0" bottom="0" header="0.11811023622047245" footer="0.31496062992125984"/>
  <pageSetup paperSize="9" scale="6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P86"/>
  <sheetViews>
    <sheetView topLeftCell="A3" zoomScale="115" zoomScaleNormal="115" zoomScaleSheetLayoutView="75" workbookViewId="0">
      <selection activeCell="J26" sqref="J26:K26"/>
    </sheetView>
  </sheetViews>
  <sheetFormatPr defaultRowHeight="18.75" outlineLevelRow="1"/>
  <cols>
    <col min="1" max="1" width="43.42578125" style="1" customWidth="1"/>
    <col min="2" max="2" width="10.140625" style="15" customWidth="1"/>
    <col min="3" max="3" width="11.140625" style="1" customWidth="1"/>
    <col min="4" max="4" width="12.85546875" style="1" customWidth="1"/>
    <col min="5" max="5" width="12" style="1" customWidth="1"/>
    <col min="6" max="6" width="13.28515625" style="1" customWidth="1"/>
    <col min="7" max="7" width="12.42578125" style="1" customWidth="1"/>
    <col min="8" max="8" width="12.28515625" style="1" customWidth="1"/>
    <col min="9" max="9" width="12.140625" style="1" customWidth="1"/>
    <col min="10" max="10" width="12.28515625" style="1" customWidth="1"/>
    <col min="11" max="11" width="11.7109375" style="1" customWidth="1"/>
    <col min="12" max="12" width="12" style="1" customWidth="1"/>
    <col min="13" max="13" width="4.5703125" style="1" customWidth="1"/>
    <col min="14" max="14" width="11.85546875" style="1" customWidth="1"/>
    <col min="15" max="15" width="12.140625" style="1" customWidth="1"/>
    <col min="16" max="16384" width="9.140625" style="1"/>
  </cols>
  <sheetData>
    <row r="1" spans="1:16" ht="18.75" hidden="1" customHeight="1" outlineLevel="1">
      <c r="N1" s="535" t="s">
        <v>172</v>
      </c>
      <c r="O1" s="535"/>
    </row>
    <row r="2" spans="1:16" hidden="1" outlineLevel="1">
      <c r="N2" s="535" t="s">
        <v>185</v>
      </c>
      <c r="O2" s="535"/>
    </row>
    <row r="3" spans="1:16" ht="24.75" customHeight="1" collapsed="1">
      <c r="A3" s="536" t="s">
        <v>94</v>
      </c>
      <c r="B3" s="536"/>
      <c r="C3" s="536"/>
      <c r="D3" s="536"/>
      <c r="E3" s="536"/>
      <c r="F3" s="536"/>
      <c r="G3" s="536"/>
      <c r="H3" s="536"/>
      <c r="I3" s="536"/>
      <c r="J3" s="536"/>
      <c r="K3" s="536"/>
      <c r="L3" s="536"/>
      <c r="M3" s="536"/>
      <c r="N3" s="536"/>
      <c r="O3" s="536"/>
    </row>
    <row r="4" spans="1:16" ht="23.25" customHeight="1">
      <c r="A4" s="536" t="s">
        <v>538</v>
      </c>
      <c r="B4" s="536"/>
      <c r="C4" s="536"/>
      <c r="D4" s="536"/>
      <c r="E4" s="536"/>
      <c r="F4" s="536"/>
      <c r="G4" s="536"/>
      <c r="H4" s="536"/>
      <c r="I4" s="536"/>
      <c r="J4" s="536"/>
      <c r="K4" s="536"/>
      <c r="L4" s="536"/>
      <c r="M4" s="536"/>
      <c r="N4" s="536"/>
      <c r="O4" s="536"/>
    </row>
    <row r="5" spans="1:16" ht="14.25" customHeight="1">
      <c r="A5" s="415" t="s">
        <v>466</v>
      </c>
      <c r="B5" s="415"/>
      <c r="C5" s="415"/>
      <c r="D5" s="415"/>
      <c r="E5" s="415"/>
      <c r="F5" s="415"/>
      <c r="G5" s="415"/>
      <c r="H5" s="415"/>
      <c r="I5" s="415"/>
      <c r="J5" s="415"/>
      <c r="K5" s="415"/>
      <c r="L5" s="415"/>
      <c r="M5" s="415"/>
      <c r="N5" s="415"/>
      <c r="O5" s="415"/>
    </row>
    <row r="6" spans="1:16" ht="15" customHeight="1">
      <c r="A6" s="537" t="s">
        <v>103</v>
      </c>
      <c r="B6" s="537"/>
      <c r="C6" s="537"/>
      <c r="D6" s="537"/>
      <c r="E6" s="537"/>
      <c r="F6" s="537"/>
      <c r="G6" s="537"/>
      <c r="H6" s="537"/>
      <c r="I6" s="537"/>
      <c r="J6" s="537"/>
      <c r="K6" s="537"/>
      <c r="L6" s="537"/>
      <c r="M6" s="537"/>
      <c r="N6" s="537"/>
      <c r="O6" s="537"/>
    </row>
    <row r="7" spans="1:16" ht="21" customHeight="1">
      <c r="A7" s="509" t="s">
        <v>79</v>
      </c>
      <c r="B7" s="509"/>
      <c r="C7" s="509"/>
      <c r="D7" s="509"/>
      <c r="E7" s="509"/>
      <c r="F7" s="509"/>
      <c r="G7" s="509"/>
      <c r="H7" s="509"/>
      <c r="I7" s="509"/>
      <c r="J7" s="509"/>
      <c r="K7" s="509"/>
      <c r="L7" s="509"/>
      <c r="M7" s="509"/>
      <c r="N7" s="509"/>
      <c r="O7" s="509"/>
    </row>
    <row r="8" spans="1:16" ht="3.75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6" ht="23.25" customHeight="1">
      <c r="A9" s="538" t="s">
        <v>231</v>
      </c>
      <c r="B9" s="538"/>
      <c r="C9" s="538"/>
      <c r="D9" s="538"/>
      <c r="E9" s="538"/>
      <c r="F9" s="538"/>
      <c r="G9" s="538"/>
      <c r="H9" s="538"/>
      <c r="I9" s="538"/>
      <c r="J9" s="538"/>
      <c r="K9" s="538"/>
      <c r="L9" s="538"/>
      <c r="M9" s="538"/>
      <c r="N9" s="538"/>
      <c r="O9" s="538"/>
    </row>
    <row r="10" spans="1:16" ht="4.5" customHeight="1">
      <c r="B10" s="1"/>
    </row>
    <row r="11" spans="1:16" s="2" customFormat="1" ht="46.5" customHeight="1">
      <c r="A11" s="241" t="s">
        <v>203</v>
      </c>
      <c r="B11" s="407" t="s">
        <v>489</v>
      </c>
      <c r="C11" s="407"/>
      <c r="D11" s="407" t="s">
        <v>490</v>
      </c>
      <c r="E11" s="407"/>
      <c r="F11" s="407" t="s">
        <v>476</v>
      </c>
      <c r="G11" s="407"/>
      <c r="H11" s="407" t="s">
        <v>491</v>
      </c>
      <c r="I11" s="407"/>
      <c r="J11" s="407" t="s">
        <v>492</v>
      </c>
      <c r="K11" s="407"/>
      <c r="L11" s="407" t="s">
        <v>208</v>
      </c>
      <c r="M11" s="407"/>
      <c r="N11" s="407" t="s">
        <v>209</v>
      </c>
      <c r="O11" s="407"/>
    </row>
    <row r="12" spans="1:16" s="2" customFormat="1" ht="12.75" customHeight="1">
      <c r="A12" s="240">
        <v>1</v>
      </c>
      <c r="B12" s="498">
        <v>2</v>
      </c>
      <c r="C12" s="499"/>
      <c r="D12" s="498">
        <v>3</v>
      </c>
      <c r="E12" s="499"/>
      <c r="F12" s="498">
        <v>4</v>
      </c>
      <c r="G12" s="499"/>
      <c r="H12" s="498">
        <v>5</v>
      </c>
      <c r="I12" s="499"/>
      <c r="J12" s="498">
        <v>6</v>
      </c>
      <c r="K12" s="499"/>
      <c r="L12" s="498">
        <v>7</v>
      </c>
      <c r="M12" s="499"/>
      <c r="N12" s="405">
        <v>8</v>
      </c>
      <c r="O12" s="405"/>
    </row>
    <row r="13" spans="1:16" s="2" customFormat="1" ht="38.25" customHeight="1">
      <c r="A13" s="285" t="s">
        <v>104</v>
      </c>
      <c r="B13" s="491">
        <v>13</v>
      </c>
      <c r="C13" s="491"/>
      <c r="D13" s="491">
        <v>11</v>
      </c>
      <c r="E13" s="491"/>
      <c r="F13" s="491">
        <v>11</v>
      </c>
      <c r="G13" s="491"/>
      <c r="H13" s="491">
        <v>11</v>
      </c>
      <c r="I13" s="491"/>
      <c r="J13" s="491">
        <v>10</v>
      </c>
      <c r="K13" s="491"/>
      <c r="L13" s="467">
        <f>J13-H13</f>
        <v>-1</v>
      </c>
      <c r="M13" s="467"/>
      <c r="N13" s="466">
        <f>J13/H13*100</f>
        <v>90.909090909090907</v>
      </c>
      <c r="O13" s="466"/>
      <c r="P13" s="2">
        <v>13</v>
      </c>
    </row>
    <row r="14" spans="1:16" s="2" customFormat="1" ht="24" customHeight="1">
      <c r="A14" s="297" t="s">
        <v>211</v>
      </c>
      <c r="B14" s="491">
        <v>1</v>
      </c>
      <c r="C14" s="491"/>
      <c r="D14" s="492">
        <v>1</v>
      </c>
      <c r="E14" s="493"/>
      <c r="F14" s="491">
        <v>1</v>
      </c>
      <c r="G14" s="491"/>
      <c r="H14" s="491">
        <v>1</v>
      </c>
      <c r="I14" s="491"/>
      <c r="J14" s="491">
        <v>1</v>
      </c>
      <c r="K14" s="491"/>
      <c r="L14" s="467">
        <f t="shared" ref="L14:L32" si="0">J14-H14</f>
        <v>0</v>
      </c>
      <c r="M14" s="467"/>
      <c r="N14" s="466">
        <f t="shared" ref="N14:N32" si="1">J14/H14*100</f>
        <v>100</v>
      </c>
      <c r="O14" s="466"/>
      <c r="P14" s="2">
        <v>1</v>
      </c>
    </row>
    <row r="15" spans="1:16" s="2" customFormat="1" ht="33.75" customHeight="1">
      <c r="A15" s="297" t="s">
        <v>210</v>
      </c>
      <c r="B15" s="492">
        <v>2</v>
      </c>
      <c r="C15" s="493"/>
      <c r="D15" s="492">
        <v>2</v>
      </c>
      <c r="E15" s="493"/>
      <c r="F15" s="492">
        <v>2</v>
      </c>
      <c r="G15" s="493"/>
      <c r="H15" s="492">
        <v>2</v>
      </c>
      <c r="I15" s="493"/>
      <c r="J15" s="491">
        <v>1</v>
      </c>
      <c r="K15" s="491"/>
      <c r="L15" s="467">
        <f t="shared" si="0"/>
        <v>-1</v>
      </c>
      <c r="M15" s="467"/>
      <c r="N15" s="466">
        <f t="shared" si="1"/>
        <v>50</v>
      </c>
      <c r="O15" s="466"/>
      <c r="P15" s="2">
        <v>2</v>
      </c>
    </row>
    <row r="16" spans="1:16" s="2" customFormat="1" ht="27" customHeight="1">
      <c r="A16" s="297" t="s">
        <v>212</v>
      </c>
      <c r="B16" s="491">
        <v>10</v>
      </c>
      <c r="C16" s="491"/>
      <c r="D16" s="491">
        <v>8</v>
      </c>
      <c r="E16" s="491"/>
      <c r="F16" s="491">
        <v>8</v>
      </c>
      <c r="G16" s="491"/>
      <c r="H16" s="491">
        <v>8</v>
      </c>
      <c r="I16" s="491"/>
      <c r="J16" s="491">
        <v>8</v>
      </c>
      <c r="K16" s="491"/>
      <c r="L16" s="467">
        <f t="shared" si="0"/>
        <v>0</v>
      </c>
      <c r="M16" s="467"/>
      <c r="N16" s="466">
        <f t="shared" si="1"/>
        <v>100</v>
      </c>
      <c r="O16" s="466"/>
      <c r="P16" s="2">
        <v>10</v>
      </c>
    </row>
    <row r="17" spans="1:16" s="2" customFormat="1" ht="35.25" customHeight="1">
      <c r="A17" s="285" t="s">
        <v>238</v>
      </c>
      <c r="B17" s="494">
        <v>317</v>
      </c>
      <c r="C17" s="494"/>
      <c r="D17" s="496">
        <v>336</v>
      </c>
      <c r="E17" s="497"/>
      <c r="F17" s="494">
        <v>1378</v>
      </c>
      <c r="G17" s="494"/>
      <c r="H17" s="496">
        <v>345</v>
      </c>
      <c r="I17" s="497"/>
      <c r="J17" s="496">
        <v>366</v>
      </c>
      <c r="K17" s="497"/>
      <c r="L17" s="467">
        <f t="shared" si="0"/>
        <v>21</v>
      </c>
      <c r="M17" s="467"/>
      <c r="N17" s="466">
        <f t="shared" si="1"/>
        <v>106.08695652173914</v>
      </c>
      <c r="O17" s="466"/>
      <c r="P17" s="2">
        <v>282.5</v>
      </c>
    </row>
    <row r="18" spans="1:16" s="2" customFormat="1" ht="23.25" customHeight="1">
      <c r="A18" s="297" t="s">
        <v>211</v>
      </c>
      <c r="B18" s="494">
        <v>44.3</v>
      </c>
      <c r="C18" s="494"/>
      <c r="D18" s="494">
        <v>56.5</v>
      </c>
      <c r="E18" s="494"/>
      <c r="F18" s="494">
        <v>209</v>
      </c>
      <c r="G18" s="494"/>
      <c r="H18" s="496">
        <v>52</v>
      </c>
      <c r="I18" s="497"/>
      <c r="J18" s="494">
        <v>48.3</v>
      </c>
      <c r="K18" s="494"/>
      <c r="L18" s="467">
        <f t="shared" si="0"/>
        <v>-3.7000000000000028</v>
      </c>
      <c r="M18" s="467"/>
      <c r="N18" s="466">
        <f t="shared" si="1"/>
        <v>92.884615384615373</v>
      </c>
      <c r="O18" s="466"/>
      <c r="P18" s="2">
        <v>39.6</v>
      </c>
    </row>
    <row r="19" spans="1:16" s="2" customFormat="1" ht="33.75" customHeight="1">
      <c r="A19" s="297" t="s">
        <v>210</v>
      </c>
      <c r="B19" s="494">
        <v>61.8</v>
      </c>
      <c r="C19" s="494"/>
      <c r="D19" s="494">
        <v>63</v>
      </c>
      <c r="E19" s="494"/>
      <c r="F19" s="494">
        <v>302</v>
      </c>
      <c r="G19" s="494"/>
      <c r="H19" s="494">
        <v>75</v>
      </c>
      <c r="I19" s="494"/>
      <c r="J19" s="494">
        <v>65.400000000000006</v>
      </c>
      <c r="K19" s="494"/>
      <c r="L19" s="467">
        <f t="shared" si="0"/>
        <v>-9.5999999999999943</v>
      </c>
      <c r="M19" s="467"/>
      <c r="N19" s="466">
        <f t="shared" si="1"/>
        <v>87.200000000000017</v>
      </c>
      <c r="O19" s="466"/>
      <c r="P19" s="2">
        <v>55.2</v>
      </c>
    </row>
    <row r="20" spans="1:16" s="2" customFormat="1" ht="24" customHeight="1">
      <c r="A20" s="297" t="s">
        <v>212</v>
      </c>
      <c r="B20" s="494">
        <v>211</v>
      </c>
      <c r="C20" s="494"/>
      <c r="D20" s="494">
        <v>216.5</v>
      </c>
      <c r="E20" s="494"/>
      <c r="F20" s="494">
        <v>867</v>
      </c>
      <c r="G20" s="494"/>
      <c r="H20" s="494">
        <v>218</v>
      </c>
      <c r="I20" s="494"/>
      <c r="J20" s="494">
        <v>252.3</v>
      </c>
      <c r="K20" s="494"/>
      <c r="L20" s="467">
        <f t="shared" si="0"/>
        <v>34.300000000000011</v>
      </c>
      <c r="M20" s="467"/>
      <c r="N20" s="466">
        <f t="shared" si="1"/>
        <v>115.73394495412845</v>
      </c>
      <c r="O20" s="466"/>
      <c r="P20" s="2">
        <v>187.7</v>
      </c>
    </row>
    <row r="21" spans="1:16" s="2" customFormat="1" ht="36.75" customHeight="1">
      <c r="A21" s="285" t="s">
        <v>239</v>
      </c>
      <c r="B21" s="494">
        <v>317</v>
      </c>
      <c r="C21" s="494"/>
      <c r="D21" s="496">
        <v>336</v>
      </c>
      <c r="E21" s="497"/>
      <c r="F21" s="494">
        <v>1378</v>
      </c>
      <c r="G21" s="494"/>
      <c r="H21" s="496">
        <v>345</v>
      </c>
      <c r="I21" s="497"/>
      <c r="J21" s="496">
        <v>366</v>
      </c>
      <c r="K21" s="497"/>
      <c r="L21" s="467">
        <f t="shared" si="0"/>
        <v>21</v>
      </c>
      <c r="M21" s="467"/>
      <c r="N21" s="466">
        <f t="shared" si="1"/>
        <v>106.08695652173914</v>
      </c>
      <c r="O21" s="466"/>
      <c r="P21" s="2">
        <v>282.5</v>
      </c>
    </row>
    <row r="22" spans="1:16" s="2" customFormat="1" ht="26.25" customHeight="1">
      <c r="A22" s="297" t="s">
        <v>211</v>
      </c>
      <c r="B22" s="494">
        <v>44.3</v>
      </c>
      <c r="C22" s="494"/>
      <c r="D22" s="494">
        <v>56.5</v>
      </c>
      <c r="E22" s="494"/>
      <c r="F22" s="494">
        <v>209</v>
      </c>
      <c r="G22" s="494"/>
      <c r="H22" s="496">
        <v>52</v>
      </c>
      <c r="I22" s="497"/>
      <c r="J22" s="494">
        <v>48.3</v>
      </c>
      <c r="K22" s="494"/>
      <c r="L22" s="467">
        <f t="shared" si="0"/>
        <v>-3.7000000000000028</v>
      </c>
      <c r="M22" s="467"/>
      <c r="N22" s="466">
        <f t="shared" si="1"/>
        <v>92.884615384615373</v>
      </c>
      <c r="O22" s="466"/>
      <c r="P22" s="2">
        <v>39.6</v>
      </c>
    </row>
    <row r="23" spans="1:16" s="2" customFormat="1" ht="36" customHeight="1">
      <c r="A23" s="297" t="s">
        <v>210</v>
      </c>
      <c r="B23" s="494">
        <v>61.8</v>
      </c>
      <c r="C23" s="494"/>
      <c r="D23" s="494">
        <v>63</v>
      </c>
      <c r="E23" s="494"/>
      <c r="F23" s="494">
        <v>302</v>
      </c>
      <c r="G23" s="494"/>
      <c r="H23" s="494">
        <v>75</v>
      </c>
      <c r="I23" s="494"/>
      <c r="J23" s="494">
        <v>65.400000000000006</v>
      </c>
      <c r="K23" s="494"/>
      <c r="L23" s="467">
        <f t="shared" si="0"/>
        <v>-9.5999999999999943</v>
      </c>
      <c r="M23" s="467"/>
      <c r="N23" s="466">
        <f t="shared" si="1"/>
        <v>87.200000000000017</v>
      </c>
      <c r="O23" s="466"/>
      <c r="P23" s="2">
        <v>55.2</v>
      </c>
    </row>
    <row r="24" spans="1:16" s="2" customFormat="1" ht="24" customHeight="1">
      <c r="A24" s="297" t="s">
        <v>212</v>
      </c>
      <c r="B24" s="494">
        <v>211</v>
      </c>
      <c r="C24" s="494"/>
      <c r="D24" s="494">
        <v>216.51018199999999</v>
      </c>
      <c r="E24" s="494"/>
      <c r="F24" s="494">
        <v>867</v>
      </c>
      <c r="G24" s="494"/>
      <c r="H24" s="494">
        <v>218</v>
      </c>
      <c r="I24" s="494"/>
      <c r="J24" s="494">
        <v>252.3</v>
      </c>
      <c r="K24" s="494"/>
      <c r="L24" s="467">
        <f t="shared" si="0"/>
        <v>34.300000000000011</v>
      </c>
      <c r="M24" s="467"/>
      <c r="N24" s="466">
        <f t="shared" si="1"/>
        <v>115.73394495412845</v>
      </c>
      <c r="O24" s="466"/>
      <c r="P24" s="2">
        <v>187.7</v>
      </c>
    </row>
    <row r="25" spans="1:16" s="2" customFormat="1" ht="34.5" customHeight="1">
      <c r="A25" s="285" t="s">
        <v>213</v>
      </c>
      <c r="B25" s="473">
        <v>8128.2</v>
      </c>
      <c r="C25" s="473"/>
      <c r="D25" s="473">
        <v>10182</v>
      </c>
      <c r="E25" s="473"/>
      <c r="F25" s="495">
        <v>10439.4</v>
      </c>
      <c r="G25" s="495"/>
      <c r="H25" s="473">
        <v>10454</v>
      </c>
      <c r="I25" s="473"/>
      <c r="J25" s="473">
        <v>12200</v>
      </c>
      <c r="K25" s="473"/>
      <c r="L25" s="467">
        <f t="shared" si="0"/>
        <v>1746</v>
      </c>
      <c r="M25" s="467"/>
      <c r="N25" s="466">
        <f t="shared" si="1"/>
        <v>116.70174096039794</v>
      </c>
      <c r="O25" s="466"/>
      <c r="P25" s="2">
        <v>7243.6</v>
      </c>
    </row>
    <row r="26" spans="1:16" s="2" customFormat="1" ht="24" customHeight="1">
      <c r="A26" s="297" t="s">
        <v>211</v>
      </c>
      <c r="B26" s="491">
        <v>14767</v>
      </c>
      <c r="C26" s="491"/>
      <c r="D26" s="473">
        <v>18833</v>
      </c>
      <c r="E26" s="473"/>
      <c r="F26" s="495">
        <v>17416.7</v>
      </c>
      <c r="G26" s="495"/>
      <c r="H26" s="491">
        <v>17333</v>
      </c>
      <c r="I26" s="491"/>
      <c r="J26" s="473">
        <v>16100</v>
      </c>
      <c r="K26" s="473"/>
      <c r="L26" s="467">
        <f t="shared" si="0"/>
        <v>-1233</v>
      </c>
      <c r="M26" s="467"/>
      <c r="N26" s="466">
        <f t="shared" si="1"/>
        <v>92.886401661570417</v>
      </c>
      <c r="O26" s="466"/>
      <c r="P26" s="2">
        <v>13200</v>
      </c>
    </row>
    <row r="27" spans="1:16" s="2" customFormat="1" ht="36" customHeight="1">
      <c r="A27" s="297" t="s">
        <v>210</v>
      </c>
      <c r="B27" s="483">
        <v>10300</v>
      </c>
      <c r="C27" s="483"/>
      <c r="D27" s="473">
        <v>10500</v>
      </c>
      <c r="E27" s="473"/>
      <c r="F27" s="483">
        <v>12583.3</v>
      </c>
      <c r="G27" s="483"/>
      <c r="H27" s="473">
        <v>12500</v>
      </c>
      <c r="I27" s="473"/>
      <c r="J27" s="473">
        <v>10900</v>
      </c>
      <c r="K27" s="473"/>
      <c r="L27" s="467">
        <f t="shared" si="0"/>
        <v>-1600</v>
      </c>
      <c r="M27" s="467"/>
      <c r="N27" s="466">
        <f t="shared" si="1"/>
        <v>87.2</v>
      </c>
      <c r="O27" s="466"/>
      <c r="P27" s="2">
        <v>9200</v>
      </c>
    </row>
    <row r="28" spans="1:16" s="2" customFormat="1" ht="25.5" customHeight="1">
      <c r="A28" s="297" t="s">
        <v>212</v>
      </c>
      <c r="B28" s="483">
        <v>7033</v>
      </c>
      <c r="C28" s="483"/>
      <c r="D28" s="473">
        <v>9021</v>
      </c>
      <c r="E28" s="473"/>
      <c r="F28" s="483">
        <v>9031.2999999999993</v>
      </c>
      <c r="G28" s="483"/>
      <c r="H28" s="473">
        <v>9083</v>
      </c>
      <c r="I28" s="473"/>
      <c r="J28" s="473">
        <v>10512</v>
      </c>
      <c r="K28" s="473"/>
      <c r="L28" s="467">
        <f t="shared" si="0"/>
        <v>1429</v>
      </c>
      <c r="M28" s="467"/>
      <c r="N28" s="466">
        <f t="shared" si="1"/>
        <v>115.73268743807112</v>
      </c>
      <c r="O28" s="466"/>
      <c r="P28" s="2">
        <v>6257</v>
      </c>
    </row>
    <row r="29" spans="1:16" s="2" customFormat="1" ht="36.75" customHeight="1">
      <c r="A29" s="285" t="s">
        <v>214</v>
      </c>
      <c r="B29" s="473">
        <v>8128.2</v>
      </c>
      <c r="C29" s="473"/>
      <c r="D29" s="473">
        <v>10182</v>
      </c>
      <c r="E29" s="473"/>
      <c r="F29" s="495">
        <v>10439.4</v>
      </c>
      <c r="G29" s="495"/>
      <c r="H29" s="473">
        <v>10454</v>
      </c>
      <c r="I29" s="473"/>
      <c r="J29" s="473">
        <v>12200</v>
      </c>
      <c r="K29" s="473"/>
      <c r="L29" s="467">
        <f t="shared" si="0"/>
        <v>1746</v>
      </c>
      <c r="M29" s="467"/>
      <c r="N29" s="466">
        <f t="shared" si="1"/>
        <v>116.70174096039794</v>
      </c>
      <c r="O29" s="466"/>
      <c r="P29" s="2">
        <v>7243.6</v>
      </c>
    </row>
    <row r="30" spans="1:16" s="2" customFormat="1" ht="24.75" customHeight="1">
      <c r="A30" s="297" t="s">
        <v>211</v>
      </c>
      <c r="B30" s="491">
        <v>14767</v>
      </c>
      <c r="C30" s="491"/>
      <c r="D30" s="473">
        <v>18833</v>
      </c>
      <c r="E30" s="473"/>
      <c r="F30" s="495">
        <v>17416.7</v>
      </c>
      <c r="G30" s="495"/>
      <c r="H30" s="491">
        <v>17333</v>
      </c>
      <c r="I30" s="491"/>
      <c r="J30" s="473">
        <v>16100</v>
      </c>
      <c r="K30" s="473"/>
      <c r="L30" s="467">
        <f t="shared" si="0"/>
        <v>-1233</v>
      </c>
      <c r="M30" s="467"/>
      <c r="N30" s="466">
        <f t="shared" si="1"/>
        <v>92.886401661570417</v>
      </c>
      <c r="O30" s="466"/>
      <c r="P30" s="2">
        <v>13167</v>
      </c>
    </row>
    <row r="31" spans="1:16" s="2" customFormat="1" ht="34.5" customHeight="1">
      <c r="A31" s="297" t="s">
        <v>210</v>
      </c>
      <c r="B31" s="483">
        <v>10300</v>
      </c>
      <c r="C31" s="483"/>
      <c r="D31" s="473">
        <v>10500</v>
      </c>
      <c r="E31" s="473"/>
      <c r="F31" s="483">
        <v>12583.3</v>
      </c>
      <c r="G31" s="483"/>
      <c r="H31" s="473">
        <v>12500</v>
      </c>
      <c r="I31" s="473"/>
      <c r="J31" s="473">
        <v>10900</v>
      </c>
      <c r="K31" s="473"/>
      <c r="L31" s="467">
        <f t="shared" si="0"/>
        <v>-1600</v>
      </c>
      <c r="M31" s="467"/>
      <c r="N31" s="466">
        <f t="shared" si="1"/>
        <v>87.2</v>
      </c>
      <c r="O31" s="466"/>
      <c r="P31" s="2">
        <v>9200</v>
      </c>
    </row>
    <row r="32" spans="1:16" s="2" customFormat="1" ht="24" customHeight="1">
      <c r="A32" s="297" t="s">
        <v>212</v>
      </c>
      <c r="B32" s="483">
        <v>7033</v>
      </c>
      <c r="C32" s="483"/>
      <c r="D32" s="473">
        <v>9021</v>
      </c>
      <c r="E32" s="473"/>
      <c r="F32" s="483">
        <v>9031.2999999999993</v>
      </c>
      <c r="G32" s="483"/>
      <c r="H32" s="473">
        <v>9083</v>
      </c>
      <c r="I32" s="473"/>
      <c r="J32" s="473">
        <v>10512</v>
      </c>
      <c r="K32" s="473"/>
      <c r="L32" s="467">
        <f t="shared" si="0"/>
        <v>1429</v>
      </c>
      <c r="M32" s="467"/>
      <c r="N32" s="466">
        <f t="shared" si="1"/>
        <v>115.73268743807112</v>
      </c>
      <c r="O32" s="466"/>
      <c r="P32" s="2">
        <v>6257</v>
      </c>
    </row>
    <row r="33" spans="1:15" s="2" customFormat="1" ht="4.5" customHeight="1">
      <c r="A33" s="307"/>
      <c r="B33" s="307"/>
      <c r="C33" s="307"/>
      <c r="D33" s="373"/>
      <c r="E33" s="373"/>
      <c r="F33" s="373"/>
      <c r="G33" s="373"/>
      <c r="H33" s="373"/>
      <c r="I33" s="373"/>
      <c r="J33" s="373"/>
      <c r="K33" s="373"/>
      <c r="L33" s="373"/>
      <c r="M33" s="373"/>
      <c r="N33" s="374"/>
      <c r="O33" s="374"/>
    </row>
    <row r="34" spans="1:15" ht="22.5" customHeight="1">
      <c r="A34" s="516" t="s">
        <v>252</v>
      </c>
      <c r="B34" s="516"/>
      <c r="C34" s="516"/>
      <c r="D34" s="516"/>
      <c r="E34" s="516"/>
      <c r="F34" s="516"/>
      <c r="G34" s="516"/>
      <c r="H34" s="516"/>
      <c r="I34" s="516"/>
      <c r="J34" s="516"/>
      <c r="K34" s="516"/>
      <c r="L34" s="516"/>
      <c r="M34" s="516"/>
      <c r="N34" s="516"/>
      <c r="O34" s="516"/>
    </row>
    <row r="35" spans="1:15" ht="3" hidden="1" customHeight="1">
      <c r="A35" s="375"/>
      <c r="B35" s="375"/>
      <c r="C35" s="375"/>
      <c r="D35" s="375"/>
      <c r="E35" s="375"/>
      <c r="F35" s="375"/>
      <c r="G35" s="375"/>
      <c r="H35" s="375"/>
      <c r="I35" s="375"/>
      <c r="J35" s="317"/>
      <c r="K35" s="317"/>
      <c r="L35" s="317"/>
      <c r="M35" s="317"/>
      <c r="N35" s="317"/>
      <c r="O35" s="317"/>
    </row>
    <row r="36" spans="1:15" ht="20.100000000000001" hidden="1" customHeight="1" outlineLevel="1">
      <c r="A36" s="376"/>
      <c r="B36" s="377"/>
      <c r="C36" s="377"/>
      <c r="D36" s="377"/>
      <c r="E36" s="377"/>
      <c r="F36" s="378"/>
      <c r="G36" s="378"/>
      <c r="H36" s="378"/>
      <c r="I36" s="378"/>
      <c r="J36" s="378"/>
      <c r="K36" s="378"/>
      <c r="L36" s="378"/>
      <c r="M36" s="485" t="s">
        <v>172</v>
      </c>
      <c r="N36" s="485"/>
      <c r="O36" s="485"/>
    </row>
    <row r="37" spans="1:15" ht="20.100000000000001" hidden="1" customHeight="1" outlineLevel="1">
      <c r="A37" s="376"/>
      <c r="B37" s="377"/>
      <c r="C37" s="377"/>
      <c r="D37" s="377"/>
      <c r="E37" s="377"/>
      <c r="F37" s="378"/>
      <c r="G37" s="378"/>
      <c r="H37" s="378"/>
      <c r="I37" s="378"/>
      <c r="J37" s="378"/>
      <c r="K37" s="378"/>
      <c r="L37" s="378"/>
      <c r="M37" s="486" t="s">
        <v>207</v>
      </c>
      <c r="N37" s="486"/>
      <c r="O37" s="486"/>
    </row>
    <row r="38" spans="1:15" ht="22.5" customHeight="1" collapsed="1">
      <c r="A38" s="481" t="s">
        <v>276</v>
      </c>
      <c r="B38" s="481"/>
      <c r="C38" s="481"/>
      <c r="D38" s="481"/>
      <c r="E38" s="481"/>
      <c r="F38" s="481"/>
      <c r="G38" s="481"/>
      <c r="H38" s="481"/>
      <c r="I38" s="481"/>
      <c r="J38" s="481"/>
      <c r="K38" s="317"/>
      <c r="L38" s="317"/>
      <c r="M38" s="317"/>
      <c r="N38" s="317"/>
      <c r="O38" s="317"/>
    </row>
    <row r="39" spans="1:15" ht="6" customHeight="1">
      <c r="A39" s="379"/>
      <c r="B39" s="380"/>
      <c r="C39" s="317"/>
      <c r="D39" s="317"/>
      <c r="E39" s="317"/>
      <c r="F39" s="317"/>
      <c r="G39" s="317"/>
      <c r="H39" s="317"/>
      <c r="I39" s="317"/>
      <c r="J39" s="317"/>
      <c r="K39" s="317"/>
      <c r="L39" s="317"/>
      <c r="M39" s="317"/>
      <c r="N39" s="317"/>
      <c r="O39" s="317"/>
    </row>
    <row r="40" spans="1:15" ht="20.25" customHeight="1">
      <c r="A40" s="510" t="s">
        <v>203</v>
      </c>
      <c r="B40" s="511"/>
      <c r="C40" s="512"/>
      <c r="D40" s="487" t="s">
        <v>493</v>
      </c>
      <c r="E40" s="487"/>
      <c r="F40" s="487"/>
      <c r="G40" s="487" t="s">
        <v>494</v>
      </c>
      <c r="H40" s="487"/>
      <c r="I40" s="487"/>
      <c r="J40" s="487" t="s">
        <v>208</v>
      </c>
      <c r="K40" s="487"/>
      <c r="L40" s="487"/>
      <c r="M40" s="488" t="s">
        <v>209</v>
      </c>
      <c r="N40" s="489"/>
      <c r="O40" s="490"/>
    </row>
    <row r="41" spans="1:15" ht="149.25" customHeight="1">
      <c r="A41" s="513"/>
      <c r="B41" s="514"/>
      <c r="C41" s="515"/>
      <c r="D41" s="381" t="s">
        <v>226</v>
      </c>
      <c r="E41" s="381" t="s">
        <v>225</v>
      </c>
      <c r="F41" s="381" t="s">
        <v>227</v>
      </c>
      <c r="G41" s="381" t="s">
        <v>226</v>
      </c>
      <c r="H41" s="381" t="s">
        <v>225</v>
      </c>
      <c r="I41" s="381" t="s">
        <v>227</v>
      </c>
      <c r="J41" s="381" t="s">
        <v>226</v>
      </c>
      <c r="K41" s="381" t="s">
        <v>225</v>
      </c>
      <c r="L41" s="381" t="s">
        <v>227</v>
      </c>
      <c r="M41" s="381" t="s">
        <v>345</v>
      </c>
      <c r="N41" s="382" t="s">
        <v>255</v>
      </c>
      <c r="O41" s="381" t="s">
        <v>344</v>
      </c>
    </row>
    <row r="42" spans="1:15" ht="13.5" customHeight="1">
      <c r="A42" s="522">
        <v>1</v>
      </c>
      <c r="B42" s="523"/>
      <c r="C42" s="524"/>
      <c r="D42" s="278">
        <v>4</v>
      </c>
      <c r="E42" s="278">
        <v>5</v>
      </c>
      <c r="F42" s="278">
        <v>6</v>
      </c>
      <c r="G42" s="278">
        <v>7</v>
      </c>
      <c r="H42" s="298">
        <v>8</v>
      </c>
      <c r="I42" s="298">
        <v>9</v>
      </c>
      <c r="J42" s="298">
        <v>10</v>
      </c>
      <c r="K42" s="298">
        <v>11</v>
      </c>
      <c r="L42" s="298">
        <v>12</v>
      </c>
      <c r="M42" s="298">
        <v>13</v>
      </c>
      <c r="N42" s="298">
        <v>14</v>
      </c>
      <c r="O42" s="298">
        <v>15</v>
      </c>
    </row>
    <row r="43" spans="1:15" ht="20.100000000000001" customHeight="1">
      <c r="A43" s="528" t="s">
        <v>461</v>
      </c>
      <c r="B43" s="529"/>
      <c r="C43" s="530"/>
      <c r="D43" s="383"/>
      <c r="E43" s="383"/>
      <c r="F43" s="384">
        <v>4054</v>
      </c>
      <c r="G43" s="383"/>
      <c r="H43" s="383"/>
      <c r="I43" s="384">
        <v>3683</v>
      </c>
      <c r="J43" s="383"/>
      <c r="K43" s="383"/>
      <c r="L43" s="385">
        <f>I43-F43</f>
        <v>-371</v>
      </c>
      <c r="M43" s="386"/>
      <c r="N43" s="386"/>
      <c r="O43" s="387">
        <f>I43/F43*100</f>
        <v>90.84854464726196</v>
      </c>
    </row>
    <row r="44" spans="1:15" ht="20.100000000000001" customHeight="1">
      <c r="A44" s="528"/>
      <c r="B44" s="529"/>
      <c r="C44" s="530"/>
      <c r="D44" s="383"/>
      <c r="E44" s="383"/>
      <c r="F44" s="384"/>
      <c r="G44" s="383"/>
      <c r="H44" s="383"/>
      <c r="I44" s="384"/>
      <c r="J44" s="383"/>
      <c r="K44" s="383"/>
      <c r="L44" s="385">
        <f>I44-F44</f>
        <v>0</v>
      </c>
      <c r="M44" s="386"/>
      <c r="N44" s="386"/>
      <c r="O44" s="387"/>
    </row>
    <row r="45" spans="1:15" ht="20.100000000000001" customHeight="1">
      <c r="A45" s="525"/>
      <c r="B45" s="526"/>
      <c r="C45" s="527"/>
      <c r="D45" s="383"/>
      <c r="E45" s="383"/>
      <c r="F45" s="384"/>
      <c r="G45" s="383"/>
      <c r="H45" s="383"/>
      <c r="I45" s="384"/>
      <c r="J45" s="383"/>
      <c r="K45" s="383"/>
      <c r="L45" s="385">
        <f>I45-F45</f>
        <v>0</v>
      </c>
      <c r="M45" s="386"/>
      <c r="N45" s="386"/>
      <c r="O45" s="387"/>
    </row>
    <row r="46" spans="1:15" ht="20.100000000000001" customHeight="1">
      <c r="A46" s="525"/>
      <c r="B46" s="526"/>
      <c r="C46" s="527"/>
      <c r="D46" s="383"/>
      <c r="E46" s="383"/>
      <c r="F46" s="384"/>
      <c r="G46" s="383"/>
      <c r="H46" s="383"/>
      <c r="I46" s="384"/>
      <c r="J46" s="383"/>
      <c r="K46" s="383"/>
      <c r="L46" s="385">
        <f>I46-F46</f>
        <v>0</v>
      </c>
      <c r="M46" s="386"/>
      <c r="N46" s="386"/>
      <c r="O46" s="387"/>
    </row>
    <row r="47" spans="1:15" ht="20.100000000000001" customHeight="1">
      <c r="A47" s="519" t="s">
        <v>51</v>
      </c>
      <c r="B47" s="520"/>
      <c r="C47" s="521"/>
      <c r="D47" s="383"/>
      <c r="E47" s="383"/>
      <c r="F47" s="385">
        <f>SUM(F43:F46)</f>
        <v>4054</v>
      </c>
      <c r="G47" s="383"/>
      <c r="H47" s="383"/>
      <c r="I47" s="385">
        <f>SUM(I43:I46)</f>
        <v>3683</v>
      </c>
      <c r="J47" s="383"/>
      <c r="K47" s="383"/>
      <c r="L47" s="385">
        <f>I47-F47</f>
        <v>-371</v>
      </c>
      <c r="M47" s="386"/>
      <c r="N47" s="386"/>
      <c r="O47" s="387"/>
    </row>
    <row r="48" spans="1:15" ht="9" customHeight="1">
      <c r="A48" s="388"/>
      <c r="B48" s="389"/>
      <c r="C48" s="389"/>
      <c r="D48" s="389"/>
      <c r="E48" s="389"/>
      <c r="F48" s="390"/>
      <c r="G48" s="390"/>
      <c r="H48" s="390"/>
      <c r="I48" s="391"/>
      <c r="J48" s="391"/>
      <c r="K48" s="391"/>
      <c r="L48" s="391"/>
      <c r="M48" s="391"/>
      <c r="N48" s="391"/>
      <c r="O48" s="391"/>
    </row>
    <row r="49" spans="1:15" ht="20.25" customHeight="1">
      <c r="A49" s="509" t="s">
        <v>277</v>
      </c>
      <c r="B49" s="509"/>
      <c r="C49" s="509"/>
      <c r="D49" s="509"/>
      <c r="E49" s="509"/>
      <c r="F49" s="509"/>
      <c r="G49" s="509"/>
      <c r="H49" s="509"/>
      <c r="I49" s="509"/>
      <c r="J49" s="509"/>
      <c r="K49" s="509"/>
      <c r="L49" s="509"/>
      <c r="M49" s="509"/>
      <c r="N49" s="509"/>
      <c r="O49" s="509"/>
    </row>
    <row r="50" spans="1:15" ht="9" customHeight="1">
      <c r="A50" s="14"/>
      <c r="C50" s="249"/>
      <c r="D50" s="249"/>
      <c r="E50" s="249"/>
      <c r="F50" s="249"/>
      <c r="G50" s="249"/>
      <c r="H50" s="249"/>
      <c r="I50" s="249"/>
      <c r="J50" s="249"/>
      <c r="K50" s="249"/>
      <c r="L50" s="249"/>
      <c r="M50" s="249"/>
      <c r="N50" s="249"/>
      <c r="O50" s="249"/>
    </row>
    <row r="51" spans="1:15" ht="75" customHeight="1">
      <c r="A51" s="241" t="s">
        <v>95</v>
      </c>
      <c r="B51" s="407" t="s">
        <v>67</v>
      </c>
      <c r="C51" s="407"/>
      <c r="D51" s="407" t="s">
        <v>62</v>
      </c>
      <c r="E51" s="407"/>
      <c r="F51" s="407" t="s">
        <v>63</v>
      </c>
      <c r="G51" s="407"/>
      <c r="H51" s="407" t="s">
        <v>78</v>
      </c>
      <c r="I51" s="407"/>
      <c r="J51" s="407"/>
      <c r="K51" s="478" t="s">
        <v>76</v>
      </c>
      <c r="L51" s="480"/>
      <c r="M51" s="478" t="s">
        <v>31</v>
      </c>
      <c r="N51" s="479"/>
      <c r="O51" s="480"/>
    </row>
    <row r="52" spans="1:15" ht="12.75" customHeight="1">
      <c r="A52" s="247">
        <v>1</v>
      </c>
      <c r="B52" s="484">
        <v>2</v>
      </c>
      <c r="C52" s="484"/>
      <c r="D52" s="484">
        <v>3</v>
      </c>
      <c r="E52" s="484"/>
      <c r="F52" s="484">
        <v>4</v>
      </c>
      <c r="G52" s="484"/>
      <c r="H52" s="484">
        <v>5</v>
      </c>
      <c r="I52" s="484"/>
      <c r="J52" s="484"/>
      <c r="K52" s="484">
        <v>6</v>
      </c>
      <c r="L52" s="484"/>
      <c r="M52" s="475">
        <v>7</v>
      </c>
      <c r="N52" s="476"/>
      <c r="O52" s="477"/>
    </row>
    <row r="53" spans="1:15" ht="20.100000000000001" customHeight="1">
      <c r="A53" s="248"/>
      <c r="B53" s="517"/>
      <c r="C53" s="517"/>
      <c r="D53" s="474"/>
      <c r="E53" s="474"/>
      <c r="F53" s="518" t="s">
        <v>181</v>
      </c>
      <c r="G53" s="518"/>
      <c r="H53" s="482"/>
      <c r="I53" s="482"/>
      <c r="J53" s="482"/>
      <c r="K53" s="468"/>
      <c r="L53" s="469"/>
      <c r="M53" s="474"/>
      <c r="N53" s="474"/>
      <c r="O53" s="474"/>
    </row>
    <row r="54" spans="1:15" ht="20.100000000000001" customHeight="1">
      <c r="A54" s="248"/>
      <c r="B54" s="507"/>
      <c r="C54" s="508"/>
      <c r="D54" s="470"/>
      <c r="E54" s="472"/>
      <c r="F54" s="500"/>
      <c r="G54" s="501"/>
      <c r="H54" s="502"/>
      <c r="I54" s="503"/>
      <c r="J54" s="504"/>
      <c r="K54" s="468"/>
      <c r="L54" s="469"/>
      <c r="M54" s="470"/>
      <c r="N54" s="471"/>
      <c r="O54" s="472"/>
    </row>
    <row r="55" spans="1:15" ht="20.100000000000001" customHeight="1">
      <c r="A55" s="248"/>
      <c r="B55" s="505"/>
      <c r="C55" s="506"/>
      <c r="D55" s="470"/>
      <c r="E55" s="472"/>
      <c r="F55" s="500"/>
      <c r="G55" s="501"/>
      <c r="H55" s="502"/>
      <c r="I55" s="503"/>
      <c r="J55" s="504"/>
      <c r="K55" s="468"/>
      <c r="L55" s="469"/>
      <c r="M55" s="470"/>
      <c r="N55" s="471"/>
      <c r="O55" s="472"/>
    </row>
    <row r="56" spans="1:15" ht="20.100000000000001" customHeight="1">
      <c r="A56" s="26" t="s">
        <v>51</v>
      </c>
      <c r="B56" s="404" t="s">
        <v>32</v>
      </c>
      <c r="C56" s="404"/>
      <c r="D56" s="404" t="s">
        <v>32</v>
      </c>
      <c r="E56" s="404"/>
      <c r="F56" s="404" t="s">
        <v>32</v>
      </c>
      <c r="G56" s="404"/>
      <c r="H56" s="482"/>
      <c r="I56" s="482"/>
      <c r="J56" s="482"/>
      <c r="K56" s="533">
        <f>SUM(K53:L55)</f>
        <v>0</v>
      </c>
      <c r="L56" s="534"/>
      <c r="M56" s="474"/>
      <c r="N56" s="474"/>
      <c r="O56" s="474"/>
    </row>
    <row r="57" spans="1:15" ht="6.75" customHeight="1">
      <c r="A57" s="239"/>
      <c r="B57" s="242"/>
      <c r="C57" s="242"/>
      <c r="D57" s="242"/>
      <c r="E57" s="242"/>
      <c r="F57" s="242"/>
      <c r="G57" s="242"/>
      <c r="H57" s="242"/>
      <c r="I57" s="242"/>
      <c r="J57" s="242"/>
      <c r="K57" s="245"/>
      <c r="L57" s="245"/>
      <c r="M57" s="245"/>
      <c r="N57" s="245"/>
      <c r="O57" s="245"/>
    </row>
    <row r="58" spans="1:15" ht="21.75" customHeight="1">
      <c r="A58" s="509" t="s">
        <v>278</v>
      </c>
      <c r="B58" s="509"/>
      <c r="C58" s="509"/>
      <c r="D58" s="509"/>
      <c r="E58" s="509"/>
      <c r="F58" s="509"/>
      <c r="G58" s="509"/>
      <c r="H58" s="509"/>
      <c r="I58" s="509"/>
      <c r="J58" s="509"/>
      <c r="K58" s="509"/>
      <c r="L58" s="509"/>
      <c r="M58" s="509"/>
      <c r="N58" s="509"/>
      <c r="O58" s="509"/>
    </row>
    <row r="59" spans="1:15" ht="5.25" customHeight="1">
      <c r="A59" s="246"/>
      <c r="B59" s="13"/>
      <c r="C59" s="246"/>
      <c r="D59" s="246"/>
      <c r="E59" s="246"/>
      <c r="F59" s="246"/>
      <c r="G59" s="246"/>
      <c r="H59" s="246"/>
      <c r="I59" s="12"/>
      <c r="J59" s="249"/>
      <c r="K59" s="249"/>
      <c r="L59" s="249"/>
      <c r="M59" s="249"/>
      <c r="N59" s="249"/>
      <c r="O59" s="249"/>
    </row>
    <row r="60" spans="1:15" ht="42.75" customHeight="1">
      <c r="A60" s="407" t="s">
        <v>61</v>
      </c>
      <c r="B60" s="407"/>
      <c r="C60" s="407"/>
      <c r="D60" s="407" t="s">
        <v>173</v>
      </c>
      <c r="E60" s="407"/>
      <c r="F60" s="407" t="s">
        <v>174</v>
      </c>
      <c r="G60" s="407"/>
      <c r="H60" s="407"/>
      <c r="I60" s="407"/>
      <c r="J60" s="407" t="s">
        <v>177</v>
      </c>
      <c r="K60" s="407"/>
      <c r="L60" s="407"/>
      <c r="M60" s="407"/>
      <c r="N60" s="407" t="s">
        <v>178</v>
      </c>
      <c r="O60" s="407"/>
    </row>
    <row r="61" spans="1:15" ht="33" customHeight="1">
      <c r="A61" s="407"/>
      <c r="B61" s="407"/>
      <c r="C61" s="407"/>
      <c r="D61" s="407"/>
      <c r="E61" s="407"/>
      <c r="F61" s="404" t="s">
        <v>175</v>
      </c>
      <c r="G61" s="404"/>
      <c r="H61" s="407" t="s">
        <v>176</v>
      </c>
      <c r="I61" s="407"/>
      <c r="J61" s="404" t="s">
        <v>175</v>
      </c>
      <c r="K61" s="404"/>
      <c r="L61" s="407" t="s">
        <v>176</v>
      </c>
      <c r="M61" s="407"/>
      <c r="N61" s="407"/>
      <c r="O61" s="407"/>
    </row>
    <row r="62" spans="1:15" ht="12.75" customHeight="1">
      <c r="A62" s="405">
        <v>1</v>
      </c>
      <c r="B62" s="405"/>
      <c r="C62" s="405"/>
      <c r="D62" s="498">
        <v>2</v>
      </c>
      <c r="E62" s="499"/>
      <c r="F62" s="498">
        <v>3</v>
      </c>
      <c r="G62" s="499"/>
      <c r="H62" s="475">
        <v>4</v>
      </c>
      <c r="I62" s="477"/>
      <c r="J62" s="475">
        <v>5</v>
      </c>
      <c r="K62" s="477"/>
      <c r="L62" s="475">
        <v>6</v>
      </c>
      <c r="M62" s="477"/>
      <c r="N62" s="475">
        <v>7</v>
      </c>
      <c r="O62" s="477"/>
    </row>
    <row r="63" spans="1:15" ht="21.95" customHeight="1">
      <c r="A63" s="531" t="s">
        <v>222</v>
      </c>
      <c r="B63" s="531"/>
      <c r="C63" s="531"/>
      <c r="D63" s="468"/>
      <c r="E63" s="469"/>
      <c r="F63" s="468"/>
      <c r="G63" s="469"/>
      <c r="H63" s="468"/>
      <c r="I63" s="469"/>
      <c r="J63" s="468"/>
      <c r="K63" s="469"/>
      <c r="L63" s="468"/>
      <c r="M63" s="469"/>
      <c r="N63" s="468"/>
      <c r="O63" s="469"/>
    </row>
    <row r="64" spans="1:15" ht="13.5" customHeight="1">
      <c r="A64" s="532" t="s">
        <v>88</v>
      </c>
      <c r="B64" s="532"/>
      <c r="C64" s="532"/>
      <c r="D64" s="468"/>
      <c r="E64" s="469"/>
      <c r="F64" s="468"/>
      <c r="G64" s="469"/>
      <c r="H64" s="468"/>
      <c r="I64" s="469"/>
      <c r="J64" s="468"/>
      <c r="K64" s="469"/>
      <c r="L64" s="468"/>
      <c r="M64" s="469"/>
      <c r="N64" s="468"/>
      <c r="O64" s="469"/>
    </row>
    <row r="65" spans="1:15" ht="21.95" customHeight="1">
      <c r="A65" s="531"/>
      <c r="B65" s="531"/>
      <c r="C65" s="531"/>
      <c r="D65" s="468"/>
      <c r="E65" s="469"/>
      <c r="F65" s="468"/>
      <c r="G65" s="469"/>
      <c r="H65" s="468"/>
      <c r="I65" s="469"/>
      <c r="J65" s="468"/>
      <c r="K65" s="469"/>
      <c r="L65" s="468"/>
      <c r="M65" s="469"/>
      <c r="N65" s="468"/>
      <c r="O65" s="469"/>
    </row>
    <row r="66" spans="1:15" ht="21.95" customHeight="1">
      <c r="A66" s="531" t="s">
        <v>223</v>
      </c>
      <c r="B66" s="531"/>
      <c r="C66" s="531"/>
      <c r="D66" s="468"/>
      <c r="E66" s="469"/>
      <c r="F66" s="468"/>
      <c r="G66" s="469"/>
      <c r="H66" s="468"/>
      <c r="I66" s="469"/>
      <c r="J66" s="468"/>
      <c r="K66" s="469"/>
      <c r="L66" s="468"/>
      <c r="M66" s="469"/>
      <c r="N66" s="468"/>
      <c r="O66" s="469"/>
    </row>
    <row r="67" spans="1:15" ht="13.5" customHeight="1">
      <c r="A67" s="532" t="s">
        <v>259</v>
      </c>
      <c r="B67" s="532"/>
      <c r="C67" s="532"/>
      <c r="D67" s="468"/>
      <c r="E67" s="469"/>
      <c r="F67" s="468"/>
      <c r="G67" s="469"/>
      <c r="H67" s="468"/>
      <c r="I67" s="469"/>
      <c r="J67" s="468"/>
      <c r="K67" s="469"/>
      <c r="L67" s="468"/>
      <c r="M67" s="469"/>
      <c r="N67" s="468"/>
      <c r="O67" s="469"/>
    </row>
    <row r="68" spans="1:15" ht="21.95" customHeight="1">
      <c r="A68" s="531"/>
      <c r="B68" s="531"/>
      <c r="C68" s="531"/>
      <c r="D68" s="468"/>
      <c r="E68" s="469"/>
      <c r="F68" s="468"/>
      <c r="G68" s="469"/>
      <c r="H68" s="468"/>
      <c r="I68" s="469"/>
      <c r="J68" s="468"/>
      <c r="K68" s="469"/>
      <c r="L68" s="468"/>
      <c r="M68" s="469"/>
      <c r="N68" s="468"/>
      <c r="O68" s="469"/>
    </row>
    <row r="69" spans="1:15" ht="21.95" customHeight="1">
      <c r="A69" s="531" t="s">
        <v>224</v>
      </c>
      <c r="B69" s="531"/>
      <c r="C69" s="531"/>
      <c r="D69" s="468"/>
      <c r="E69" s="469"/>
      <c r="F69" s="468"/>
      <c r="G69" s="469"/>
      <c r="H69" s="468"/>
      <c r="I69" s="469"/>
      <c r="J69" s="468"/>
      <c r="K69" s="469"/>
      <c r="L69" s="468"/>
      <c r="M69" s="469"/>
      <c r="N69" s="468"/>
      <c r="O69" s="469"/>
    </row>
    <row r="70" spans="1:15" ht="12.75" customHeight="1">
      <c r="A70" s="532" t="s">
        <v>88</v>
      </c>
      <c r="B70" s="532"/>
      <c r="C70" s="532"/>
      <c r="D70" s="468"/>
      <c r="E70" s="469"/>
      <c r="F70" s="468"/>
      <c r="G70" s="469"/>
      <c r="H70" s="468"/>
      <c r="I70" s="469"/>
      <c r="J70" s="468"/>
      <c r="K70" s="469"/>
      <c r="L70" s="468"/>
      <c r="M70" s="469"/>
      <c r="N70" s="468"/>
      <c r="O70" s="469"/>
    </row>
    <row r="71" spans="1:15" ht="21.95" customHeight="1">
      <c r="A71" s="531"/>
      <c r="B71" s="531"/>
      <c r="C71" s="531"/>
      <c r="D71" s="468"/>
      <c r="E71" s="469"/>
      <c r="F71" s="468"/>
      <c r="G71" s="469"/>
      <c r="H71" s="468"/>
      <c r="I71" s="469"/>
      <c r="J71" s="468"/>
      <c r="K71" s="469"/>
      <c r="L71" s="468"/>
      <c r="M71" s="469"/>
      <c r="N71" s="468"/>
      <c r="O71" s="469"/>
    </row>
    <row r="72" spans="1:15" ht="21.95" customHeight="1">
      <c r="A72" s="531" t="s">
        <v>51</v>
      </c>
      <c r="B72" s="531"/>
      <c r="C72" s="531"/>
      <c r="D72" s="468"/>
      <c r="E72" s="469"/>
      <c r="F72" s="468"/>
      <c r="G72" s="469"/>
      <c r="H72" s="468"/>
      <c r="I72" s="469"/>
      <c r="J72" s="468"/>
      <c r="K72" s="469"/>
      <c r="L72" s="468"/>
      <c r="M72" s="469"/>
      <c r="N72" s="468"/>
      <c r="O72" s="469"/>
    </row>
    <row r="73" spans="1:15">
      <c r="A73" s="249"/>
      <c r="C73" s="21"/>
      <c r="D73" s="21"/>
      <c r="E73" s="21"/>
      <c r="F73" s="249"/>
      <c r="G73" s="249"/>
      <c r="H73" s="249"/>
      <c r="I73" s="249"/>
      <c r="J73" s="249"/>
      <c r="K73" s="249"/>
      <c r="L73" s="249"/>
      <c r="M73" s="249"/>
      <c r="N73" s="249"/>
      <c r="O73" s="249"/>
    </row>
    <row r="74" spans="1:15">
      <c r="A74" s="249"/>
      <c r="C74" s="21"/>
      <c r="D74" s="21"/>
      <c r="E74" s="21"/>
      <c r="F74" s="249"/>
      <c r="G74" s="249"/>
      <c r="H74" s="249"/>
      <c r="I74" s="249"/>
      <c r="J74" s="249"/>
      <c r="K74" s="249"/>
      <c r="L74" s="249"/>
      <c r="M74" s="249"/>
      <c r="N74" s="249"/>
      <c r="O74" s="249"/>
    </row>
    <row r="75" spans="1:15">
      <c r="A75" s="249"/>
      <c r="C75" s="21"/>
      <c r="D75" s="21"/>
      <c r="E75" s="21"/>
      <c r="F75" s="249"/>
      <c r="G75" s="249"/>
      <c r="H75" s="249"/>
      <c r="I75" s="249"/>
      <c r="J75" s="249"/>
      <c r="K75" s="249"/>
      <c r="L75" s="249"/>
      <c r="M75" s="249"/>
      <c r="N75" s="249"/>
      <c r="O75" s="249"/>
    </row>
    <row r="76" spans="1:15">
      <c r="A76" s="249"/>
      <c r="C76" s="21"/>
      <c r="D76" s="21"/>
      <c r="E76" s="21"/>
      <c r="F76" s="249"/>
      <c r="G76" s="249"/>
      <c r="H76" s="249"/>
      <c r="I76" s="249"/>
      <c r="J76" s="249"/>
      <c r="K76" s="249"/>
      <c r="L76" s="249"/>
      <c r="M76" s="249"/>
      <c r="N76" s="249"/>
      <c r="O76" s="249"/>
    </row>
    <row r="77" spans="1:15">
      <c r="A77" s="249"/>
      <c r="C77" s="21"/>
      <c r="D77" s="21"/>
      <c r="E77" s="21"/>
      <c r="F77" s="249"/>
      <c r="G77" s="249"/>
      <c r="H77" s="249"/>
      <c r="I77" s="249"/>
      <c r="J77" s="249"/>
      <c r="K77" s="249"/>
      <c r="L77" s="249"/>
      <c r="M77" s="249"/>
      <c r="N77" s="249"/>
      <c r="O77" s="249"/>
    </row>
    <row r="78" spans="1:15">
      <c r="A78" s="249"/>
      <c r="C78" s="21"/>
      <c r="D78" s="21"/>
      <c r="E78" s="21"/>
      <c r="F78" s="249"/>
      <c r="G78" s="249"/>
      <c r="H78" s="249"/>
      <c r="I78" s="249"/>
      <c r="J78" s="249"/>
      <c r="K78" s="249"/>
      <c r="L78" s="249"/>
      <c r="M78" s="249"/>
      <c r="N78" s="249"/>
      <c r="O78" s="249"/>
    </row>
    <row r="79" spans="1:15">
      <c r="A79" s="249"/>
      <c r="C79" s="21"/>
      <c r="D79" s="21"/>
      <c r="E79" s="21"/>
      <c r="F79" s="249"/>
      <c r="G79" s="249"/>
      <c r="H79" s="249"/>
      <c r="I79" s="249"/>
      <c r="J79" s="249"/>
      <c r="K79" s="249"/>
      <c r="L79" s="249"/>
      <c r="M79" s="249"/>
      <c r="N79" s="249"/>
      <c r="O79" s="249"/>
    </row>
    <row r="80" spans="1:15">
      <c r="A80" s="249"/>
      <c r="C80" s="21"/>
      <c r="D80" s="21"/>
      <c r="E80" s="21"/>
      <c r="F80" s="249"/>
      <c r="G80" s="249"/>
      <c r="H80" s="249"/>
      <c r="I80" s="249"/>
      <c r="J80" s="249"/>
      <c r="K80" s="249"/>
      <c r="L80" s="249"/>
      <c r="M80" s="249"/>
      <c r="N80" s="249"/>
      <c r="O80" s="249"/>
    </row>
    <row r="81" spans="1:15">
      <c r="A81" s="237"/>
      <c r="C81" s="21"/>
      <c r="D81" s="21"/>
      <c r="E81" s="21"/>
      <c r="F81" s="237"/>
      <c r="G81" s="237"/>
      <c r="H81" s="237"/>
      <c r="I81" s="237"/>
      <c r="J81" s="237"/>
      <c r="K81" s="237"/>
      <c r="L81" s="237"/>
      <c r="M81" s="237"/>
      <c r="N81" s="237"/>
      <c r="O81" s="237"/>
    </row>
    <row r="82" spans="1:15">
      <c r="A82" s="237"/>
      <c r="C82" s="21"/>
      <c r="D82" s="21"/>
      <c r="E82" s="21"/>
      <c r="F82" s="237"/>
      <c r="G82" s="237"/>
      <c r="H82" s="237"/>
      <c r="I82" s="237"/>
      <c r="J82" s="237"/>
      <c r="K82" s="237"/>
      <c r="L82" s="237"/>
      <c r="M82" s="237"/>
      <c r="N82" s="237"/>
      <c r="O82" s="237"/>
    </row>
    <row r="83" spans="1:15">
      <c r="A83" s="231"/>
      <c r="C83" s="21"/>
      <c r="D83" s="21"/>
      <c r="E83" s="21"/>
      <c r="F83" s="231"/>
      <c r="G83" s="231"/>
      <c r="H83" s="231"/>
      <c r="I83" s="231"/>
      <c r="J83" s="231"/>
      <c r="K83" s="231"/>
      <c r="L83" s="231"/>
      <c r="M83" s="231"/>
      <c r="N83" s="231"/>
      <c r="O83" s="231"/>
    </row>
    <row r="84" spans="1:15">
      <c r="A84" s="231"/>
      <c r="C84" s="21"/>
      <c r="D84" s="21"/>
      <c r="E84" s="21"/>
      <c r="F84" s="231"/>
      <c r="G84" s="231"/>
      <c r="H84" s="231"/>
      <c r="I84" s="231"/>
      <c r="J84" s="231"/>
      <c r="K84" s="231"/>
      <c r="L84" s="231"/>
      <c r="M84" s="231"/>
      <c r="N84" s="231"/>
      <c r="O84" s="231"/>
    </row>
    <row r="85" spans="1:15">
      <c r="A85" s="231"/>
      <c r="C85" s="21"/>
      <c r="D85" s="21"/>
      <c r="E85" s="21"/>
      <c r="F85" s="231"/>
      <c r="G85" s="231"/>
      <c r="H85" s="231"/>
      <c r="I85" s="231"/>
      <c r="J85" s="231"/>
      <c r="K85" s="231"/>
      <c r="L85" s="231"/>
      <c r="M85" s="231"/>
      <c r="N85" s="231"/>
      <c r="O85" s="231"/>
    </row>
    <row r="86" spans="1:15">
      <c r="A86" s="231"/>
      <c r="C86" s="21"/>
      <c r="D86" s="21"/>
      <c r="E86" s="21"/>
      <c r="F86" s="231"/>
      <c r="G86" s="231"/>
      <c r="H86" s="231"/>
      <c r="I86" s="231"/>
      <c r="J86" s="231"/>
      <c r="K86" s="231"/>
      <c r="L86" s="231"/>
      <c r="M86" s="231"/>
      <c r="N86" s="231"/>
      <c r="O86" s="231"/>
    </row>
  </sheetData>
  <mergeCells count="301">
    <mergeCell ref="B12:C12"/>
    <mergeCell ref="H11:I11"/>
    <mergeCell ref="N11:O11"/>
    <mergeCell ref="D12:E12"/>
    <mergeCell ref="N1:O1"/>
    <mergeCell ref="N2:O2"/>
    <mergeCell ref="A3:O3"/>
    <mergeCell ref="A4:O4"/>
    <mergeCell ref="A5:O5"/>
    <mergeCell ref="A6:O6"/>
    <mergeCell ref="A7:O7"/>
    <mergeCell ref="A9:O9"/>
    <mergeCell ref="B11:C11"/>
    <mergeCell ref="D11:E11"/>
    <mergeCell ref="F11:G11"/>
    <mergeCell ref="J11:K11"/>
    <mergeCell ref="L11:M11"/>
    <mergeCell ref="J12:K12"/>
    <mergeCell ref="A64:C64"/>
    <mergeCell ref="F63:G63"/>
    <mergeCell ref="N70:O70"/>
    <mergeCell ref="K56:L56"/>
    <mergeCell ref="L64:M64"/>
    <mergeCell ref="N64:O64"/>
    <mergeCell ref="N65:O65"/>
    <mergeCell ref="J66:K66"/>
    <mergeCell ref="J68:K68"/>
    <mergeCell ref="N68:O68"/>
    <mergeCell ref="J62:K62"/>
    <mergeCell ref="J60:M60"/>
    <mergeCell ref="H67:I67"/>
    <mergeCell ref="A63:C63"/>
    <mergeCell ref="A62:C62"/>
    <mergeCell ref="F62:G62"/>
    <mergeCell ref="D62:E62"/>
    <mergeCell ref="J61:K61"/>
    <mergeCell ref="L61:M61"/>
    <mergeCell ref="N67:O67"/>
    <mergeCell ref="N63:O63"/>
    <mergeCell ref="H65:I65"/>
    <mergeCell ref="H66:I66"/>
    <mergeCell ref="J70:K70"/>
    <mergeCell ref="A72:C72"/>
    <mergeCell ref="D65:E65"/>
    <mergeCell ref="F65:G65"/>
    <mergeCell ref="A70:C70"/>
    <mergeCell ref="D68:E68"/>
    <mergeCell ref="F68:G68"/>
    <mergeCell ref="A69:C69"/>
    <mergeCell ref="A68:C68"/>
    <mergeCell ref="A65:C65"/>
    <mergeCell ref="A71:C71"/>
    <mergeCell ref="F69:G69"/>
    <mergeCell ref="D70:E70"/>
    <mergeCell ref="F70:G70"/>
    <mergeCell ref="A66:C66"/>
    <mergeCell ref="A67:C67"/>
    <mergeCell ref="D69:E69"/>
    <mergeCell ref="F67:G67"/>
    <mergeCell ref="D66:E66"/>
    <mergeCell ref="F66:G66"/>
    <mergeCell ref="D67:E67"/>
    <mergeCell ref="H61:I61"/>
    <mergeCell ref="J63:K63"/>
    <mergeCell ref="K54:L54"/>
    <mergeCell ref="M54:O54"/>
    <mergeCell ref="H63:I63"/>
    <mergeCell ref="M56:O56"/>
    <mergeCell ref="L62:M62"/>
    <mergeCell ref="D64:E64"/>
    <mergeCell ref="F64:G64"/>
    <mergeCell ref="H64:I64"/>
    <mergeCell ref="D63:E63"/>
    <mergeCell ref="L63:M63"/>
    <mergeCell ref="J64:K64"/>
    <mergeCell ref="L65:M65"/>
    <mergeCell ref="J65:K65"/>
    <mergeCell ref="L67:M67"/>
    <mergeCell ref="N62:O62"/>
    <mergeCell ref="H62:I62"/>
    <mergeCell ref="H69:I69"/>
    <mergeCell ref="J69:K69"/>
    <mergeCell ref="L69:M69"/>
    <mergeCell ref="N69:O69"/>
    <mergeCell ref="H68:I68"/>
    <mergeCell ref="L68:M68"/>
    <mergeCell ref="L70:M70"/>
    <mergeCell ref="H70:I70"/>
    <mergeCell ref="N72:O72"/>
    <mergeCell ref="D71:E71"/>
    <mergeCell ref="F71:G71"/>
    <mergeCell ref="H71:I71"/>
    <mergeCell ref="J71:K71"/>
    <mergeCell ref="L71:M71"/>
    <mergeCell ref="L66:M66"/>
    <mergeCell ref="J67:K67"/>
    <mergeCell ref="N71:O71"/>
    <mergeCell ref="D72:E72"/>
    <mergeCell ref="F72:G72"/>
    <mergeCell ref="H72:I72"/>
    <mergeCell ref="J72:K72"/>
    <mergeCell ref="L72:M72"/>
    <mergeCell ref="N66:O66"/>
    <mergeCell ref="D18:E18"/>
    <mergeCell ref="D19:E19"/>
    <mergeCell ref="D17:E17"/>
    <mergeCell ref="D24:E24"/>
    <mergeCell ref="D20:E20"/>
    <mergeCell ref="D21:E21"/>
    <mergeCell ref="D22:E22"/>
    <mergeCell ref="D23:E23"/>
    <mergeCell ref="D13:E13"/>
    <mergeCell ref="D14:E14"/>
    <mergeCell ref="D15:E15"/>
    <mergeCell ref="D16:E16"/>
    <mergeCell ref="L30:M30"/>
    <mergeCell ref="L31:M31"/>
    <mergeCell ref="K53:L53"/>
    <mergeCell ref="A34:O34"/>
    <mergeCell ref="D60:E61"/>
    <mergeCell ref="D54:E54"/>
    <mergeCell ref="D55:E55"/>
    <mergeCell ref="F55:G55"/>
    <mergeCell ref="B52:C52"/>
    <mergeCell ref="B53:C53"/>
    <mergeCell ref="F52:G52"/>
    <mergeCell ref="D53:E53"/>
    <mergeCell ref="D52:E52"/>
    <mergeCell ref="F53:G53"/>
    <mergeCell ref="A47:C47"/>
    <mergeCell ref="A42:C42"/>
    <mergeCell ref="B32:C32"/>
    <mergeCell ref="D32:E32"/>
    <mergeCell ref="A45:C45"/>
    <mergeCell ref="A46:C46"/>
    <mergeCell ref="A43:C43"/>
    <mergeCell ref="A44:C44"/>
    <mergeCell ref="D40:F40"/>
    <mergeCell ref="N60:O61"/>
    <mergeCell ref="A60:C61"/>
    <mergeCell ref="F60:I60"/>
    <mergeCell ref="F61:G61"/>
    <mergeCell ref="F54:G54"/>
    <mergeCell ref="H54:J54"/>
    <mergeCell ref="B55:C55"/>
    <mergeCell ref="B54:C54"/>
    <mergeCell ref="H55:J55"/>
    <mergeCell ref="D29:E29"/>
    <mergeCell ref="D30:E30"/>
    <mergeCell ref="D31:E31"/>
    <mergeCell ref="H31:I31"/>
    <mergeCell ref="A58:O58"/>
    <mergeCell ref="B56:C56"/>
    <mergeCell ref="D56:E56"/>
    <mergeCell ref="F56:G56"/>
    <mergeCell ref="H56:J56"/>
    <mergeCell ref="B51:C51"/>
    <mergeCell ref="D51:E51"/>
    <mergeCell ref="A49:O49"/>
    <mergeCell ref="F51:G51"/>
    <mergeCell ref="H51:J51"/>
    <mergeCell ref="K51:L51"/>
    <mergeCell ref="A40:C41"/>
    <mergeCell ref="F14:G14"/>
    <mergeCell ref="H16:I16"/>
    <mergeCell ref="H12:I12"/>
    <mergeCell ref="F16:G16"/>
    <mergeCell ref="F13:G13"/>
    <mergeCell ref="H13:I13"/>
    <mergeCell ref="H14:I14"/>
    <mergeCell ref="H15:I15"/>
    <mergeCell ref="F15:G15"/>
    <mergeCell ref="F12:G12"/>
    <mergeCell ref="N13:O13"/>
    <mergeCell ref="L12:M12"/>
    <mergeCell ref="N12:O12"/>
    <mergeCell ref="J15:K15"/>
    <mergeCell ref="J13:K13"/>
    <mergeCell ref="L13:M13"/>
    <mergeCell ref="L14:M14"/>
    <mergeCell ref="N14:O14"/>
    <mergeCell ref="L15:M15"/>
    <mergeCell ref="N15:O15"/>
    <mergeCell ref="J14:K14"/>
    <mergeCell ref="J18:K18"/>
    <mergeCell ref="N19:O19"/>
    <mergeCell ref="L17:M17"/>
    <mergeCell ref="L18:M18"/>
    <mergeCell ref="L19:M19"/>
    <mergeCell ref="N17:O17"/>
    <mergeCell ref="N18:O18"/>
    <mergeCell ref="J19:K19"/>
    <mergeCell ref="L16:M16"/>
    <mergeCell ref="N16:O16"/>
    <mergeCell ref="J17:K17"/>
    <mergeCell ref="J16:K16"/>
    <mergeCell ref="H20:I20"/>
    <mergeCell ref="H21:I21"/>
    <mergeCell ref="H22:I22"/>
    <mergeCell ref="H23:I23"/>
    <mergeCell ref="F20:G20"/>
    <mergeCell ref="F21:G21"/>
    <mergeCell ref="F22:G22"/>
    <mergeCell ref="F23:G23"/>
    <mergeCell ref="F17:G17"/>
    <mergeCell ref="F18:G18"/>
    <mergeCell ref="F19:G19"/>
    <mergeCell ref="H18:I18"/>
    <mergeCell ref="H19:I19"/>
    <mergeCell ref="H17:I17"/>
    <mergeCell ref="N20:O20"/>
    <mergeCell ref="N21:O21"/>
    <mergeCell ref="N22:O22"/>
    <mergeCell ref="N23:O23"/>
    <mergeCell ref="L20:M20"/>
    <mergeCell ref="L21:M21"/>
    <mergeCell ref="L22:M22"/>
    <mergeCell ref="L23:M23"/>
    <mergeCell ref="J20:K20"/>
    <mergeCell ref="J21:K21"/>
    <mergeCell ref="J22:K22"/>
    <mergeCell ref="J23:K23"/>
    <mergeCell ref="N25:O25"/>
    <mergeCell ref="N26:O26"/>
    <mergeCell ref="N27:O27"/>
    <mergeCell ref="N28:O28"/>
    <mergeCell ref="H27:I27"/>
    <mergeCell ref="J27:K27"/>
    <mergeCell ref="J28:K28"/>
    <mergeCell ref="H25:I25"/>
    <mergeCell ref="J25:K25"/>
    <mergeCell ref="H26:I26"/>
    <mergeCell ref="J26:K26"/>
    <mergeCell ref="N30:O30"/>
    <mergeCell ref="N31:O31"/>
    <mergeCell ref="B17:C17"/>
    <mergeCell ref="B19:C19"/>
    <mergeCell ref="B20:C20"/>
    <mergeCell ref="L29:M29"/>
    <mergeCell ref="H28:I28"/>
    <mergeCell ref="J24:K24"/>
    <mergeCell ref="F24:G24"/>
    <mergeCell ref="H24:I24"/>
    <mergeCell ref="N29:O29"/>
    <mergeCell ref="H29:I29"/>
    <mergeCell ref="F30:G30"/>
    <mergeCell ref="F31:G31"/>
    <mergeCell ref="J29:K29"/>
    <mergeCell ref="J30:K30"/>
    <mergeCell ref="J31:K31"/>
    <mergeCell ref="H30:I30"/>
    <mergeCell ref="N24:O24"/>
    <mergeCell ref="L27:M27"/>
    <mergeCell ref="L28:M28"/>
    <mergeCell ref="L25:M25"/>
    <mergeCell ref="L26:M26"/>
    <mergeCell ref="L24:M24"/>
    <mergeCell ref="B31:C31"/>
    <mergeCell ref="B25:C25"/>
    <mergeCell ref="F27:G27"/>
    <mergeCell ref="F28:G28"/>
    <mergeCell ref="F29:G29"/>
    <mergeCell ref="D26:E26"/>
    <mergeCell ref="D27:E27"/>
    <mergeCell ref="F25:G25"/>
    <mergeCell ref="D25:E25"/>
    <mergeCell ref="F26:G26"/>
    <mergeCell ref="D28:E28"/>
    <mergeCell ref="B13:C13"/>
    <mergeCell ref="B14:C14"/>
    <mergeCell ref="B15:C15"/>
    <mergeCell ref="B16:C16"/>
    <mergeCell ref="B18:C18"/>
    <mergeCell ref="B30:C30"/>
    <mergeCell ref="B21:C21"/>
    <mergeCell ref="B22:C22"/>
    <mergeCell ref="B23:C23"/>
    <mergeCell ref="B24:C24"/>
    <mergeCell ref="B26:C26"/>
    <mergeCell ref="B28:C28"/>
    <mergeCell ref="B27:C27"/>
    <mergeCell ref="B29:C29"/>
    <mergeCell ref="N32:O32"/>
    <mergeCell ref="L32:M32"/>
    <mergeCell ref="K55:L55"/>
    <mergeCell ref="M55:O55"/>
    <mergeCell ref="J32:K32"/>
    <mergeCell ref="M53:O53"/>
    <mergeCell ref="M52:O52"/>
    <mergeCell ref="M51:O51"/>
    <mergeCell ref="A38:J38"/>
    <mergeCell ref="H53:J53"/>
    <mergeCell ref="F32:G32"/>
    <mergeCell ref="H32:I32"/>
    <mergeCell ref="K52:L52"/>
    <mergeCell ref="M36:O36"/>
    <mergeCell ref="M37:O37"/>
    <mergeCell ref="G40:I40"/>
    <mergeCell ref="J40:L40"/>
    <mergeCell ref="M40:O40"/>
    <mergeCell ref="H52:J52"/>
  </mergeCells>
  <phoneticPr fontId="3" type="noConversion"/>
  <pageMargins left="0.19685039370078741" right="0" top="0" bottom="0" header="0.31496062992125984" footer="0.15748031496062992"/>
  <pageSetup paperSize="9" scale="67" orientation="landscape" horizontalDpi="1200" verticalDpi="1200" r:id="rId1"/>
  <headerFooter alignWithMargins="0"/>
  <rowBreaks count="1" manualBreakCount="1">
    <brk id="35" max="14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AF97"/>
  <sheetViews>
    <sheetView topLeftCell="A63" zoomScale="75" zoomScaleNormal="75" zoomScaleSheetLayoutView="100" workbookViewId="0">
      <selection activeCell="AM31" sqref="AM31"/>
    </sheetView>
  </sheetViews>
  <sheetFormatPr defaultRowHeight="18.75" outlineLevelRow="1"/>
  <cols>
    <col min="1" max="1" width="3.28515625" style="1" customWidth="1"/>
    <col min="2" max="2" width="4.42578125" style="1" customWidth="1"/>
    <col min="3" max="3" width="19" style="1" customWidth="1"/>
    <col min="4" max="4" width="8.5703125" style="1" customWidth="1"/>
    <col min="5" max="5" width="5.7109375" style="1" customWidth="1"/>
    <col min="6" max="6" width="9" style="1" customWidth="1"/>
    <col min="7" max="7" width="7.7109375" style="1" customWidth="1"/>
    <col min="8" max="8" width="10.140625" style="1" customWidth="1"/>
    <col min="9" max="9" width="6.140625" style="1" customWidth="1"/>
    <col min="10" max="10" width="5.85546875" style="1" customWidth="1"/>
    <col min="11" max="11" width="7.85546875" style="1" customWidth="1"/>
    <col min="12" max="12" width="5.140625" style="1" customWidth="1"/>
    <col min="13" max="13" width="5.42578125" style="1" customWidth="1"/>
    <col min="14" max="14" width="4.140625" style="1" customWidth="1"/>
    <col min="15" max="15" width="6.7109375" style="1" customWidth="1"/>
    <col min="16" max="16" width="4" style="1" customWidth="1"/>
    <col min="17" max="17" width="5.140625" style="1" customWidth="1"/>
    <col min="18" max="18" width="5.28515625" style="1" customWidth="1"/>
    <col min="19" max="19" width="4.42578125" style="1" customWidth="1"/>
    <col min="20" max="20" width="5.7109375" style="1" customWidth="1"/>
    <col min="21" max="21" width="5.42578125" style="1" customWidth="1"/>
    <col min="22" max="22" width="4.85546875" style="1" customWidth="1"/>
    <col min="23" max="23" width="5.28515625" style="1" customWidth="1"/>
    <col min="24" max="25" width="5.5703125" style="1" customWidth="1"/>
    <col min="26" max="26" width="4.5703125" style="1" customWidth="1"/>
    <col min="27" max="27" width="4.85546875" style="1" customWidth="1"/>
    <col min="28" max="28" width="4.5703125" style="1" customWidth="1"/>
    <col min="29" max="29" width="8.5703125" style="1" customWidth="1"/>
    <col min="30" max="30" width="8.28515625" style="1" customWidth="1"/>
    <col min="31" max="31" width="9.28515625" style="1" customWidth="1"/>
    <col min="32" max="32" width="9.140625" style="1" customWidth="1"/>
    <col min="33" max="35" width="9.140625" style="1"/>
    <col min="36" max="36" width="29.42578125" style="1" customWidth="1"/>
    <col min="37" max="16384" width="9.140625" style="1"/>
  </cols>
  <sheetData>
    <row r="1" spans="1:32" ht="18.75" hidden="1" customHeight="1" outlineLevel="1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R1" s="20"/>
      <c r="S1" s="20"/>
      <c r="T1" s="20"/>
      <c r="U1" s="20"/>
      <c r="V1" s="20"/>
      <c r="AD1" s="535" t="s">
        <v>172</v>
      </c>
      <c r="AE1" s="535"/>
      <c r="AF1" s="535"/>
    </row>
    <row r="2" spans="1:32" ht="18.75" hidden="1" customHeight="1" outlineLevel="1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R2" s="20"/>
      <c r="S2" s="20"/>
      <c r="T2" s="20"/>
      <c r="U2" s="20"/>
      <c r="V2" s="20"/>
      <c r="AD2" s="535"/>
      <c r="AE2" s="535"/>
      <c r="AF2" s="535"/>
    </row>
    <row r="3" spans="1:32" ht="20.25" customHeight="1" collapsed="1">
      <c r="A3" s="14"/>
      <c r="B3" s="14"/>
      <c r="C3" s="92" t="s">
        <v>279</v>
      </c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D3" s="93"/>
      <c r="AE3" s="93"/>
      <c r="AF3" s="93"/>
    </row>
    <row r="4" spans="1:32" ht="9" customHeight="1">
      <c r="A4" s="94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</row>
    <row r="5" spans="1:32" ht="18" customHeight="1">
      <c r="A5" s="659" t="s">
        <v>47</v>
      </c>
      <c r="B5" s="582" t="s">
        <v>140</v>
      </c>
      <c r="C5" s="584"/>
      <c r="D5" s="620" t="s">
        <v>141</v>
      </c>
      <c r="E5" s="621"/>
      <c r="F5" s="621"/>
      <c r="G5" s="568" t="s">
        <v>251</v>
      </c>
      <c r="H5" s="568"/>
      <c r="I5" s="568"/>
      <c r="J5" s="568"/>
      <c r="K5" s="568"/>
      <c r="L5" s="568"/>
      <c r="M5" s="568"/>
      <c r="N5" s="620" t="s">
        <v>142</v>
      </c>
      <c r="O5" s="621"/>
      <c r="P5" s="621"/>
      <c r="Q5" s="429"/>
      <c r="R5" s="650" t="s">
        <v>215</v>
      </c>
      <c r="S5" s="651"/>
      <c r="T5" s="651"/>
      <c r="U5" s="651"/>
      <c r="V5" s="651"/>
      <c r="W5" s="651"/>
      <c r="X5" s="651"/>
      <c r="Y5" s="651"/>
      <c r="Z5" s="651"/>
      <c r="AA5" s="651"/>
      <c r="AB5" s="651"/>
      <c r="AC5" s="651"/>
      <c r="AD5" s="651"/>
      <c r="AE5" s="651"/>
      <c r="AF5" s="652"/>
    </row>
    <row r="6" spans="1:32" ht="53.25" customHeight="1">
      <c r="A6" s="660"/>
      <c r="B6" s="641"/>
      <c r="C6" s="643"/>
      <c r="D6" s="624"/>
      <c r="E6" s="625"/>
      <c r="F6" s="625"/>
      <c r="G6" s="568"/>
      <c r="H6" s="568"/>
      <c r="I6" s="568"/>
      <c r="J6" s="568"/>
      <c r="K6" s="568"/>
      <c r="L6" s="568"/>
      <c r="M6" s="568"/>
      <c r="N6" s="624"/>
      <c r="O6" s="625"/>
      <c r="P6" s="625"/>
      <c r="Q6" s="430"/>
      <c r="R6" s="569" t="s">
        <v>143</v>
      </c>
      <c r="S6" s="570"/>
      <c r="T6" s="571"/>
      <c r="U6" s="569" t="s">
        <v>144</v>
      </c>
      <c r="V6" s="570"/>
      <c r="W6" s="571"/>
      <c r="X6" s="569" t="s">
        <v>36</v>
      </c>
      <c r="Y6" s="570"/>
      <c r="Z6" s="571"/>
      <c r="AA6" s="650" t="s">
        <v>145</v>
      </c>
      <c r="AB6" s="651"/>
      <c r="AC6" s="652"/>
      <c r="AD6" s="650" t="s">
        <v>146</v>
      </c>
      <c r="AE6" s="651"/>
      <c r="AF6" s="652"/>
    </row>
    <row r="7" spans="1:32" ht="12.75" customHeight="1">
      <c r="A7" s="179">
        <v>1</v>
      </c>
      <c r="B7" s="648">
        <v>2</v>
      </c>
      <c r="C7" s="649"/>
      <c r="D7" s="635">
        <v>3</v>
      </c>
      <c r="E7" s="636"/>
      <c r="F7" s="636"/>
      <c r="G7" s="662">
        <v>4</v>
      </c>
      <c r="H7" s="662"/>
      <c r="I7" s="662"/>
      <c r="J7" s="662"/>
      <c r="K7" s="662"/>
      <c r="L7" s="662"/>
      <c r="M7" s="662"/>
      <c r="N7" s="635">
        <v>5</v>
      </c>
      <c r="O7" s="636"/>
      <c r="P7" s="636"/>
      <c r="Q7" s="661"/>
      <c r="R7" s="653">
        <v>6</v>
      </c>
      <c r="S7" s="654"/>
      <c r="T7" s="655"/>
      <c r="U7" s="653">
        <v>7</v>
      </c>
      <c r="V7" s="654"/>
      <c r="W7" s="655"/>
      <c r="X7" s="656">
        <v>8</v>
      </c>
      <c r="Y7" s="657"/>
      <c r="Z7" s="658"/>
      <c r="AA7" s="656">
        <v>9</v>
      </c>
      <c r="AB7" s="657"/>
      <c r="AC7" s="658"/>
      <c r="AD7" s="656">
        <v>10</v>
      </c>
      <c r="AE7" s="657"/>
      <c r="AF7" s="658"/>
    </row>
    <row r="8" spans="1:32" ht="15" customHeight="1">
      <c r="A8" s="61"/>
      <c r="B8" s="561"/>
      <c r="C8" s="562"/>
      <c r="D8" s="563"/>
      <c r="E8" s="564"/>
      <c r="F8" s="564"/>
      <c r="G8" s="560"/>
      <c r="H8" s="560"/>
      <c r="I8" s="560"/>
      <c r="J8" s="560"/>
      <c r="K8" s="560"/>
      <c r="L8" s="560"/>
      <c r="M8" s="560"/>
      <c r="N8" s="548">
        <f>SUM(R8,U8,X8,AA8,AD8)</f>
        <v>0</v>
      </c>
      <c r="O8" s="559"/>
      <c r="P8" s="559"/>
      <c r="Q8" s="549"/>
      <c r="R8" s="550"/>
      <c r="S8" s="645"/>
      <c r="T8" s="551"/>
      <c r="U8" s="550"/>
      <c r="V8" s="645"/>
      <c r="W8" s="551"/>
      <c r="X8" s="550"/>
      <c r="Y8" s="645"/>
      <c r="Z8" s="551"/>
      <c r="AA8" s="550"/>
      <c r="AB8" s="645"/>
      <c r="AC8" s="551"/>
      <c r="AD8" s="550"/>
      <c r="AE8" s="645"/>
      <c r="AF8" s="551"/>
    </row>
    <row r="9" spans="1:32" ht="15" customHeight="1">
      <c r="A9" s="61"/>
      <c r="B9" s="561"/>
      <c r="C9" s="562"/>
      <c r="D9" s="563"/>
      <c r="E9" s="564"/>
      <c r="F9" s="564"/>
      <c r="G9" s="560"/>
      <c r="H9" s="560"/>
      <c r="I9" s="560"/>
      <c r="J9" s="560"/>
      <c r="K9" s="560"/>
      <c r="L9" s="560"/>
      <c r="M9" s="560"/>
      <c r="N9" s="548">
        <f>SUM(R9,U9,X9,AA9,AD9)</f>
        <v>0</v>
      </c>
      <c r="O9" s="559"/>
      <c r="P9" s="559"/>
      <c r="Q9" s="549"/>
      <c r="R9" s="550"/>
      <c r="S9" s="645"/>
      <c r="T9" s="551"/>
      <c r="U9" s="550"/>
      <c r="V9" s="645"/>
      <c r="W9" s="551"/>
      <c r="X9" s="550"/>
      <c r="Y9" s="645"/>
      <c r="Z9" s="551"/>
      <c r="AA9" s="550"/>
      <c r="AB9" s="645"/>
      <c r="AC9" s="551"/>
      <c r="AD9" s="550"/>
      <c r="AE9" s="645"/>
      <c r="AF9" s="551"/>
    </row>
    <row r="10" spans="1:32" ht="15" customHeight="1">
      <c r="A10" s="61"/>
      <c r="B10" s="561"/>
      <c r="C10" s="562"/>
      <c r="D10" s="563"/>
      <c r="E10" s="564"/>
      <c r="F10" s="564"/>
      <c r="G10" s="560"/>
      <c r="H10" s="560"/>
      <c r="I10" s="560"/>
      <c r="J10" s="560"/>
      <c r="K10" s="560"/>
      <c r="L10" s="560"/>
      <c r="M10" s="560"/>
      <c r="N10" s="548">
        <f>SUM(R10,U10,X10,AA10,AD10)</f>
        <v>0</v>
      </c>
      <c r="O10" s="559"/>
      <c r="P10" s="559"/>
      <c r="Q10" s="549"/>
      <c r="R10" s="550"/>
      <c r="S10" s="645"/>
      <c r="T10" s="551"/>
      <c r="U10" s="550"/>
      <c r="V10" s="645"/>
      <c r="W10" s="551"/>
      <c r="X10" s="550"/>
      <c r="Y10" s="645"/>
      <c r="Z10" s="551"/>
      <c r="AA10" s="550"/>
      <c r="AB10" s="645"/>
      <c r="AC10" s="551"/>
      <c r="AD10" s="550"/>
      <c r="AE10" s="645"/>
      <c r="AF10" s="551"/>
    </row>
    <row r="11" spans="1:32" ht="15" customHeight="1">
      <c r="A11" s="61"/>
      <c r="B11" s="561"/>
      <c r="C11" s="562"/>
      <c r="D11" s="563"/>
      <c r="E11" s="564"/>
      <c r="F11" s="564"/>
      <c r="G11" s="560"/>
      <c r="H11" s="560"/>
      <c r="I11" s="560"/>
      <c r="J11" s="560"/>
      <c r="K11" s="560"/>
      <c r="L11" s="560"/>
      <c r="M11" s="560"/>
      <c r="N11" s="548">
        <f>SUM(R11,U11,X11,AA11,AD11)</f>
        <v>0</v>
      </c>
      <c r="O11" s="559"/>
      <c r="P11" s="559"/>
      <c r="Q11" s="549"/>
      <c r="R11" s="550"/>
      <c r="S11" s="645"/>
      <c r="T11" s="551"/>
      <c r="U11" s="550"/>
      <c r="V11" s="645"/>
      <c r="W11" s="551"/>
      <c r="X11" s="550"/>
      <c r="Y11" s="645"/>
      <c r="Z11" s="551"/>
      <c r="AA11" s="550"/>
      <c r="AB11" s="645"/>
      <c r="AC11" s="551"/>
      <c r="AD11" s="550"/>
      <c r="AE11" s="645"/>
      <c r="AF11" s="551"/>
    </row>
    <row r="12" spans="1:32" ht="15" customHeight="1">
      <c r="A12" s="61"/>
      <c r="B12" s="561"/>
      <c r="C12" s="562"/>
      <c r="D12" s="563"/>
      <c r="E12" s="564"/>
      <c r="F12" s="564"/>
      <c r="G12" s="560"/>
      <c r="H12" s="560"/>
      <c r="I12" s="560"/>
      <c r="J12" s="560"/>
      <c r="K12" s="560"/>
      <c r="L12" s="560"/>
      <c r="M12" s="560"/>
      <c r="N12" s="548">
        <f>SUM(R12,U12,X12,AA12,AD12)</f>
        <v>0</v>
      </c>
      <c r="O12" s="559"/>
      <c r="P12" s="559"/>
      <c r="Q12" s="549"/>
      <c r="R12" s="550"/>
      <c r="S12" s="645"/>
      <c r="T12" s="551"/>
      <c r="U12" s="550"/>
      <c r="V12" s="645"/>
      <c r="W12" s="551"/>
      <c r="X12" s="550"/>
      <c r="Y12" s="645"/>
      <c r="Z12" s="551"/>
      <c r="AA12" s="550"/>
      <c r="AB12" s="645"/>
      <c r="AC12" s="551"/>
      <c r="AD12" s="550"/>
      <c r="AE12" s="645"/>
      <c r="AF12" s="551"/>
    </row>
    <row r="13" spans="1:32" ht="20.25" customHeight="1">
      <c r="A13" s="638" t="s">
        <v>51</v>
      </c>
      <c r="B13" s="639"/>
      <c r="C13" s="639"/>
      <c r="D13" s="639"/>
      <c r="E13" s="639"/>
      <c r="F13" s="639"/>
      <c r="G13" s="639"/>
      <c r="H13" s="639"/>
      <c r="I13" s="639"/>
      <c r="J13" s="639"/>
      <c r="K13" s="639"/>
      <c r="L13" s="639"/>
      <c r="M13" s="640"/>
      <c r="N13" s="548">
        <f>SUM(N8:Q12)</f>
        <v>0</v>
      </c>
      <c r="O13" s="559"/>
      <c r="P13" s="559"/>
      <c r="Q13" s="549"/>
      <c r="R13" s="548">
        <f>SUM(R8:T12)</f>
        <v>0</v>
      </c>
      <c r="S13" s="559"/>
      <c r="T13" s="549"/>
      <c r="U13" s="548">
        <f>SUM(U8:W12)</f>
        <v>0</v>
      </c>
      <c r="V13" s="559"/>
      <c r="W13" s="549"/>
      <c r="X13" s="548">
        <f>SUM(X8:Z12)</f>
        <v>0</v>
      </c>
      <c r="Y13" s="559"/>
      <c r="Z13" s="549"/>
      <c r="AA13" s="548">
        <f>SUM(AA8:AC12)</f>
        <v>0</v>
      </c>
      <c r="AB13" s="559"/>
      <c r="AC13" s="549"/>
      <c r="AD13" s="548">
        <f>SUM(AD8:AF12)</f>
        <v>0</v>
      </c>
      <c r="AE13" s="559"/>
      <c r="AF13" s="549"/>
    </row>
    <row r="14" spans="1:32" ht="7.5" customHeight="1">
      <c r="A14" s="95"/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7"/>
      <c r="AF14" s="97"/>
    </row>
    <row r="15" spans="1:32" s="27" customFormat="1" ht="16.5" customHeight="1">
      <c r="A15" s="92"/>
      <c r="B15" s="92"/>
      <c r="C15" s="92" t="s">
        <v>280</v>
      </c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  <c r="AE15" s="92"/>
      <c r="AF15" s="92"/>
    </row>
    <row r="16" spans="1:32" s="27" customFormat="1" ht="8.25" customHeight="1">
      <c r="A16" s="92"/>
      <c r="B16" s="92"/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2"/>
      <c r="Q16" s="92"/>
      <c r="R16" s="92"/>
      <c r="S16" s="92"/>
      <c r="T16" s="92"/>
      <c r="U16" s="92"/>
      <c r="V16" s="92"/>
      <c r="W16" s="92"/>
      <c r="X16" s="92"/>
      <c r="Y16" s="92"/>
      <c r="Z16" s="92"/>
      <c r="AA16" s="92"/>
      <c r="AB16" s="92"/>
      <c r="AC16" s="92"/>
      <c r="AD16" s="92"/>
      <c r="AE16" s="92"/>
      <c r="AF16" s="92"/>
    </row>
    <row r="17" spans="1:32" ht="17.25" customHeight="1">
      <c r="A17" s="447" t="s">
        <v>47</v>
      </c>
      <c r="B17" s="582" t="s">
        <v>147</v>
      </c>
      <c r="C17" s="584"/>
      <c r="D17" s="568" t="s">
        <v>140</v>
      </c>
      <c r="E17" s="568"/>
      <c r="F17" s="568"/>
      <c r="G17" s="568"/>
      <c r="H17" s="568" t="s">
        <v>251</v>
      </c>
      <c r="I17" s="568"/>
      <c r="J17" s="568"/>
      <c r="K17" s="568"/>
      <c r="L17" s="568"/>
      <c r="M17" s="568"/>
      <c r="N17" s="568"/>
      <c r="O17" s="568"/>
      <c r="P17" s="568"/>
      <c r="Q17" s="568"/>
      <c r="R17" s="568" t="s">
        <v>148</v>
      </c>
      <c r="S17" s="568"/>
      <c r="T17" s="568"/>
      <c r="U17" s="568"/>
      <c r="V17" s="568"/>
      <c r="W17" s="627" t="s">
        <v>149</v>
      </c>
      <c r="X17" s="627"/>
      <c r="Y17" s="627"/>
      <c r="Z17" s="627"/>
      <c r="AA17" s="627"/>
      <c r="AB17" s="627"/>
      <c r="AC17" s="627"/>
      <c r="AD17" s="627"/>
      <c r="AE17" s="627"/>
      <c r="AF17" s="627"/>
    </row>
    <row r="18" spans="1:32" ht="20.25" customHeight="1">
      <c r="A18" s="447"/>
      <c r="B18" s="585"/>
      <c r="C18" s="587"/>
      <c r="D18" s="568"/>
      <c r="E18" s="568"/>
      <c r="F18" s="568"/>
      <c r="G18" s="568"/>
      <c r="H18" s="568"/>
      <c r="I18" s="568"/>
      <c r="J18" s="568"/>
      <c r="K18" s="568"/>
      <c r="L18" s="568"/>
      <c r="M18" s="568"/>
      <c r="N18" s="568"/>
      <c r="O18" s="568"/>
      <c r="P18" s="568"/>
      <c r="Q18" s="568"/>
      <c r="R18" s="568"/>
      <c r="S18" s="568"/>
      <c r="T18" s="568"/>
      <c r="U18" s="568"/>
      <c r="V18" s="568"/>
      <c r="W18" s="620" t="s">
        <v>220</v>
      </c>
      <c r="X18" s="429"/>
      <c r="Y18" s="620" t="s">
        <v>175</v>
      </c>
      <c r="Z18" s="429"/>
      <c r="AA18" s="620" t="s">
        <v>176</v>
      </c>
      <c r="AB18" s="429"/>
      <c r="AC18" s="620" t="s">
        <v>198</v>
      </c>
      <c r="AD18" s="429"/>
      <c r="AE18" s="620" t="s">
        <v>199</v>
      </c>
      <c r="AF18" s="429"/>
    </row>
    <row r="19" spans="1:32" ht="9" customHeight="1">
      <c r="A19" s="447"/>
      <c r="B19" s="641"/>
      <c r="C19" s="643"/>
      <c r="D19" s="568"/>
      <c r="E19" s="568"/>
      <c r="F19" s="568"/>
      <c r="G19" s="568"/>
      <c r="H19" s="568"/>
      <c r="I19" s="568"/>
      <c r="J19" s="568"/>
      <c r="K19" s="568"/>
      <c r="L19" s="568"/>
      <c r="M19" s="568"/>
      <c r="N19" s="568"/>
      <c r="O19" s="568"/>
      <c r="P19" s="568"/>
      <c r="Q19" s="568"/>
      <c r="R19" s="568"/>
      <c r="S19" s="568"/>
      <c r="T19" s="568"/>
      <c r="U19" s="568"/>
      <c r="V19" s="568"/>
      <c r="W19" s="624"/>
      <c r="X19" s="430"/>
      <c r="Y19" s="624"/>
      <c r="Z19" s="430"/>
      <c r="AA19" s="624"/>
      <c r="AB19" s="430"/>
      <c r="AC19" s="624"/>
      <c r="AD19" s="430"/>
      <c r="AE19" s="624"/>
      <c r="AF19" s="430"/>
    </row>
    <row r="20" spans="1:32" ht="12" customHeight="1">
      <c r="A20" s="82">
        <v>1</v>
      </c>
      <c r="B20" s="646">
        <v>2</v>
      </c>
      <c r="C20" s="647"/>
      <c r="D20" s="405">
        <v>3</v>
      </c>
      <c r="E20" s="405"/>
      <c r="F20" s="405"/>
      <c r="G20" s="405"/>
      <c r="H20" s="405">
        <v>4</v>
      </c>
      <c r="I20" s="405"/>
      <c r="J20" s="405"/>
      <c r="K20" s="405"/>
      <c r="L20" s="405"/>
      <c r="M20" s="405"/>
      <c r="N20" s="405"/>
      <c r="O20" s="405"/>
      <c r="P20" s="405"/>
      <c r="Q20" s="405"/>
      <c r="R20" s="405">
        <v>5</v>
      </c>
      <c r="S20" s="405"/>
      <c r="T20" s="405"/>
      <c r="U20" s="405"/>
      <c r="V20" s="405"/>
      <c r="W20" s="498">
        <v>6</v>
      </c>
      <c r="X20" s="499"/>
      <c r="Y20" s="475">
        <v>7</v>
      </c>
      <c r="Z20" s="477"/>
      <c r="AA20" s="475">
        <v>8</v>
      </c>
      <c r="AB20" s="477"/>
      <c r="AC20" s="475">
        <v>9</v>
      </c>
      <c r="AD20" s="477"/>
      <c r="AE20" s="484">
        <v>10</v>
      </c>
      <c r="AF20" s="484"/>
    </row>
    <row r="21" spans="1:32" ht="15" customHeight="1">
      <c r="A21" s="57"/>
      <c r="B21" s="565"/>
      <c r="C21" s="566"/>
      <c r="D21" s="560"/>
      <c r="E21" s="560"/>
      <c r="F21" s="560"/>
      <c r="G21" s="560"/>
      <c r="H21" s="567"/>
      <c r="I21" s="567"/>
      <c r="J21" s="567"/>
      <c r="K21" s="567"/>
      <c r="L21" s="567"/>
      <c r="M21" s="567"/>
      <c r="N21" s="567"/>
      <c r="O21" s="567"/>
      <c r="P21" s="567"/>
      <c r="Q21" s="567"/>
      <c r="R21" s="558"/>
      <c r="S21" s="558"/>
      <c r="T21" s="558"/>
      <c r="U21" s="558"/>
      <c r="V21" s="558"/>
      <c r="W21" s="550"/>
      <c r="X21" s="551"/>
      <c r="Y21" s="550"/>
      <c r="Z21" s="551"/>
      <c r="AA21" s="550"/>
      <c r="AB21" s="551"/>
      <c r="AC21" s="548">
        <f t="shared" ref="AC21:AC26" si="0">AA21-Y21</f>
        <v>0</v>
      </c>
      <c r="AD21" s="549"/>
      <c r="AE21" s="544"/>
      <c r="AF21" s="545"/>
    </row>
    <row r="22" spans="1:32" ht="15" customHeight="1">
      <c r="A22" s="57"/>
      <c r="B22" s="565"/>
      <c r="C22" s="566"/>
      <c r="D22" s="560"/>
      <c r="E22" s="560"/>
      <c r="F22" s="560"/>
      <c r="G22" s="560"/>
      <c r="H22" s="567"/>
      <c r="I22" s="567"/>
      <c r="J22" s="567"/>
      <c r="K22" s="567"/>
      <c r="L22" s="567"/>
      <c r="M22" s="567"/>
      <c r="N22" s="567"/>
      <c r="O22" s="567"/>
      <c r="P22" s="567"/>
      <c r="Q22" s="567"/>
      <c r="R22" s="558"/>
      <c r="S22" s="558"/>
      <c r="T22" s="558"/>
      <c r="U22" s="558"/>
      <c r="V22" s="558"/>
      <c r="W22" s="550"/>
      <c r="X22" s="551"/>
      <c r="Y22" s="550"/>
      <c r="Z22" s="551"/>
      <c r="AA22" s="550"/>
      <c r="AB22" s="551"/>
      <c r="AC22" s="548">
        <f t="shared" si="0"/>
        <v>0</v>
      </c>
      <c r="AD22" s="549"/>
      <c r="AE22" s="544"/>
      <c r="AF22" s="545"/>
    </row>
    <row r="23" spans="1:32" ht="15" customHeight="1">
      <c r="A23" s="57"/>
      <c r="B23" s="565"/>
      <c r="C23" s="566"/>
      <c r="D23" s="560"/>
      <c r="E23" s="560"/>
      <c r="F23" s="560"/>
      <c r="G23" s="560"/>
      <c r="H23" s="567"/>
      <c r="I23" s="567"/>
      <c r="J23" s="567"/>
      <c r="K23" s="567"/>
      <c r="L23" s="567"/>
      <c r="M23" s="567"/>
      <c r="N23" s="567"/>
      <c r="O23" s="567"/>
      <c r="P23" s="567"/>
      <c r="Q23" s="567"/>
      <c r="R23" s="558"/>
      <c r="S23" s="558"/>
      <c r="T23" s="558"/>
      <c r="U23" s="558"/>
      <c r="V23" s="558"/>
      <c r="W23" s="550"/>
      <c r="X23" s="551"/>
      <c r="Y23" s="550"/>
      <c r="Z23" s="551"/>
      <c r="AA23" s="550"/>
      <c r="AB23" s="551"/>
      <c r="AC23" s="548">
        <f t="shared" si="0"/>
        <v>0</v>
      </c>
      <c r="AD23" s="549"/>
      <c r="AE23" s="544"/>
      <c r="AF23" s="545"/>
    </row>
    <row r="24" spans="1:32" ht="15" customHeight="1">
      <c r="A24" s="57"/>
      <c r="B24" s="565"/>
      <c r="C24" s="566"/>
      <c r="D24" s="560"/>
      <c r="E24" s="560"/>
      <c r="F24" s="560"/>
      <c r="G24" s="560"/>
      <c r="H24" s="567"/>
      <c r="I24" s="567"/>
      <c r="J24" s="567"/>
      <c r="K24" s="567"/>
      <c r="L24" s="567"/>
      <c r="M24" s="567"/>
      <c r="N24" s="567"/>
      <c r="O24" s="567"/>
      <c r="P24" s="567"/>
      <c r="Q24" s="567"/>
      <c r="R24" s="558"/>
      <c r="S24" s="558"/>
      <c r="T24" s="558"/>
      <c r="U24" s="558"/>
      <c r="V24" s="558"/>
      <c r="W24" s="550"/>
      <c r="X24" s="551"/>
      <c r="Y24" s="550"/>
      <c r="Z24" s="551"/>
      <c r="AA24" s="550"/>
      <c r="AB24" s="551"/>
      <c r="AC24" s="548">
        <f t="shared" si="0"/>
        <v>0</v>
      </c>
      <c r="AD24" s="549"/>
      <c r="AE24" s="544"/>
      <c r="AF24" s="545"/>
    </row>
    <row r="25" spans="1:32" ht="15" customHeight="1">
      <c r="A25" s="57"/>
      <c r="B25" s="565"/>
      <c r="C25" s="566"/>
      <c r="D25" s="560"/>
      <c r="E25" s="560"/>
      <c r="F25" s="560"/>
      <c r="G25" s="560"/>
      <c r="H25" s="567"/>
      <c r="I25" s="567"/>
      <c r="J25" s="567"/>
      <c r="K25" s="567"/>
      <c r="L25" s="567"/>
      <c r="M25" s="567"/>
      <c r="N25" s="567"/>
      <c r="O25" s="567"/>
      <c r="P25" s="567"/>
      <c r="Q25" s="567"/>
      <c r="R25" s="558"/>
      <c r="S25" s="558"/>
      <c r="T25" s="558"/>
      <c r="U25" s="558"/>
      <c r="V25" s="558"/>
      <c r="W25" s="550"/>
      <c r="X25" s="551"/>
      <c r="Y25" s="550"/>
      <c r="Z25" s="551"/>
      <c r="AA25" s="550"/>
      <c r="AB25" s="551"/>
      <c r="AC25" s="548">
        <f t="shared" si="0"/>
        <v>0</v>
      </c>
      <c r="AD25" s="549"/>
      <c r="AE25" s="544"/>
      <c r="AF25" s="545"/>
    </row>
    <row r="26" spans="1:32" ht="24.95" customHeight="1">
      <c r="A26" s="644" t="s">
        <v>51</v>
      </c>
      <c r="B26" s="644"/>
      <c r="C26" s="644"/>
      <c r="D26" s="644"/>
      <c r="E26" s="644"/>
      <c r="F26" s="644"/>
      <c r="G26" s="644"/>
      <c r="H26" s="644"/>
      <c r="I26" s="644"/>
      <c r="J26" s="644"/>
      <c r="K26" s="644"/>
      <c r="L26" s="644"/>
      <c r="M26" s="644"/>
      <c r="N26" s="644"/>
      <c r="O26" s="644"/>
      <c r="P26" s="644"/>
      <c r="Q26" s="644"/>
      <c r="R26" s="644"/>
      <c r="S26" s="644"/>
      <c r="T26" s="644"/>
      <c r="U26" s="644"/>
      <c r="V26" s="644"/>
      <c r="W26" s="548">
        <f>SUM(W21:X25)</f>
        <v>0</v>
      </c>
      <c r="X26" s="549"/>
      <c r="Y26" s="548">
        <f>SUM(Y21:Z25)</f>
        <v>0</v>
      </c>
      <c r="Z26" s="549"/>
      <c r="AA26" s="548">
        <f>SUM(AA21:AB25)</f>
        <v>0</v>
      </c>
      <c r="AB26" s="549"/>
      <c r="AC26" s="548">
        <f t="shared" si="0"/>
        <v>0</v>
      </c>
      <c r="AD26" s="549"/>
      <c r="AE26" s="544"/>
      <c r="AF26" s="545"/>
    </row>
    <row r="27" spans="1:32" ht="6" customHeight="1">
      <c r="A27" s="71"/>
      <c r="B27" s="71"/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14"/>
      <c r="R27" s="100"/>
      <c r="S27" s="100"/>
      <c r="T27" s="100"/>
      <c r="U27" s="100"/>
      <c r="V27" s="100"/>
      <c r="W27" s="14"/>
      <c r="X27" s="14"/>
      <c r="Y27" s="14"/>
      <c r="Z27" s="14"/>
      <c r="AA27" s="14"/>
      <c r="AB27" s="14"/>
      <c r="AC27" s="14"/>
      <c r="AD27" s="14"/>
      <c r="AE27" s="14"/>
      <c r="AF27" s="100"/>
    </row>
    <row r="28" spans="1:32" s="27" customFormat="1" ht="15.75" customHeight="1">
      <c r="A28" s="92"/>
      <c r="B28" s="92"/>
      <c r="C28" s="92" t="s">
        <v>281</v>
      </c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92"/>
      <c r="U28" s="92"/>
      <c r="V28" s="92"/>
      <c r="W28" s="92"/>
      <c r="X28" s="92"/>
      <c r="Y28" s="92"/>
      <c r="Z28" s="92"/>
      <c r="AA28" s="92"/>
      <c r="AB28" s="92"/>
      <c r="AC28" s="92"/>
      <c r="AD28" s="92"/>
      <c r="AE28" s="92"/>
      <c r="AF28" s="92"/>
    </row>
    <row r="29" spans="1:32" ht="11.25" customHeight="1">
      <c r="A29" s="101"/>
      <c r="B29" s="101"/>
      <c r="C29" s="101"/>
      <c r="D29" s="101"/>
      <c r="E29" s="101"/>
      <c r="F29" s="101"/>
      <c r="G29" s="101"/>
      <c r="H29" s="101"/>
      <c r="I29" s="102"/>
      <c r="J29" s="102"/>
      <c r="K29" s="102"/>
      <c r="L29" s="102"/>
      <c r="M29" s="102"/>
      <c r="N29" s="102"/>
      <c r="O29" s="102"/>
      <c r="P29" s="102"/>
      <c r="Q29" s="102"/>
      <c r="R29" s="102"/>
      <c r="S29" s="102"/>
      <c r="T29" s="102"/>
      <c r="U29" s="102"/>
      <c r="V29" s="102"/>
      <c r="W29" s="101"/>
      <c r="X29" s="14"/>
      <c r="Y29" s="14"/>
      <c r="Z29" s="664"/>
      <c r="AA29" s="664"/>
      <c r="AB29" s="664"/>
      <c r="AC29" s="14"/>
      <c r="AD29" s="663" t="s">
        <v>170</v>
      </c>
      <c r="AE29" s="663"/>
      <c r="AF29" s="663"/>
    </row>
    <row r="30" spans="1:32" ht="45.75" customHeight="1">
      <c r="A30" s="580" t="s">
        <v>47</v>
      </c>
      <c r="B30" s="582" t="s">
        <v>179</v>
      </c>
      <c r="C30" s="583"/>
      <c r="D30" s="583"/>
      <c r="E30" s="583"/>
      <c r="F30" s="583"/>
      <c r="G30" s="583"/>
      <c r="H30" s="583"/>
      <c r="I30" s="583"/>
      <c r="J30" s="583"/>
      <c r="K30" s="583"/>
      <c r="L30" s="584"/>
      <c r="M30" s="539" t="s">
        <v>50</v>
      </c>
      <c r="N30" s="540"/>
      <c r="O30" s="540"/>
      <c r="P30" s="540"/>
      <c r="Q30" s="540"/>
      <c r="R30" s="540"/>
      <c r="S30" s="540"/>
      <c r="T30" s="541"/>
      <c r="U30" s="539" t="s">
        <v>77</v>
      </c>
      <c r="V30" s="540"/>
      <c r="W30" s="540"/>
      <c r="X30" s="540"/>
      <c r="Y30" s="540"/>
      <c r="Z30" s="540"/>
      <c r="AA30" s="540"/>
      <c r="AB30" s="541"/>
      <c r="AC30" s="539" t="s">
        <v>282</v>
      </c>
      <c r="AD30" s="540"/>
      <c r="AE30" s="540"/>
      <c r="AF30" s="541"/>
    </row>
    <row r="31" spans="1:32" ht="24.95" customHeight="1">
      <c r="A31" s="581"/>
      <c r="B31" s="585"/>
      <c r="C31" s="586"/>
      <c r="D31" s="586"/>
      <c r="E31" s="586"/>
      <c r="F31" s="586"/>
      <c r="G31" s="586"/>
      <c r="H31" s="586"/>
      <c r="I31" s="586"/>
      <c r="J31" s="586"/>
      <c r="K31" s="586"/>
      <c r="L31" s="587"/>
      <c r="M31" s="554" t="s">
        <v>175</v>
      </c>
      <c r="N31" s="555"/>
      <c r="O31" s="554" t="s">
        <v>176</v>
      </c>
      <c r="P31" s="555"/>
      <c r="Q31" s="554" t="s">
        <v>198</v>
      </c>
      <c r="R31" s="555"/>
      <c r="S31" s="554" t="s">
        <v>199</v>
      </c>
      <c r="T31" s="555"/>
      <c r="U31" s="554" t="s">
        <v>175</v>
      </c>
      <c r="V31" s="555"/>
      <c r="W31" s="554" t="s">
        <v>176</v>
      </c>
      <c r="X31" s="555"/>
      <c r="Y31" s="554" t="s">
        <v>198</v>
      </c>
      <c r="Z31" s="555"/>
      <c r="AA31" s="554" t="s">
        <v>199</v>
      </c>
      <c r="AB31" s="555"/>
      <c r="AC31" s="542" t="s">
        <v>175</v>
      </c>
      <c r="AD31" s="542" t="s">
        <v>176</v>
      </c>
      <c r="AE31" s="542" t="s">
        <v>198</v>
      </c>
      <c r="AF31" s="542" t="s">
        <v>199</v>
      </c>
    </row>
    <row r="32" spans="1:32" ht="18" customHeight="1">
      <c r="A32" s="637"/>
      <c r="B32" s="641"/>
      <c r="C32" s="642"/>
      <c r="D32" s="642"/>
      <c r="E32" s="642"/>
      <c r="F32" s="642"/>
      <c r="G32" s="642"/>
      <c r="H32" s="642"/>
      <c r="I32" s="642"/>
      <c r="J32" s="642"/>
      <c r="K32" s="642"/>
      <c r="L32" s="643"/>
      <c r="M32" s="556"/>
      <c r="N32" s="557"/>
      <c r="O32" s="556"/>
      <c r="P32" s="557"/>
      <c r="Q32" s="556"/>
      <c r="R32" s="557"/>
      <c r="S32" s="556"/>
      <c r="T32" s="557"/>
      <c r="U32" s="556"/>
      <c r="V32" s="557"/>
      <c r="W32" s="556"/>
      <c r="X32" s="557"/>
      <c r="Y32" s="556"/>
      <c r="Z32" s="557"/>
      <c r="AA32" s="556"/>
      <c r="AB32" s="557"/>
      <c r="AC32" s="543"/>
      <c r="AD32" s="543"/>
      <c r="AE32" s="543"/>
      <c r="AF32" s="543"/>
    </row>
    <row r="33" spans="1:32" ht="12" customHeight="1">
      <c r="A33" s="57">
        <v>1</v>
      </c>
      <c r="B33" s="588">
        <v>2</v>
      </c>
      <c r="C33" s="588"/>
      <c r="D33" s="588"/>
      <c r="E33" s="588"/>
      <c r="F33" s="588"/>
      <c r="G33" s="588"/>
      <c r="H33" s="588"/>
      <c r="I33" s="588"/>
      <c r="J33" s="588"/>
      <c r="K33" s="588"/>
      <c r="L33" s="588"/>
      <c r="M33" s="552">
        <v>3</v>
      </c>
      <c r="N33" s="553"/>
      <c r="O33" s="552">
        <v>4</v>
      </c>
      <c r="P33" s="553"/>
      <c r="Q33" s="552">
        <v>5</v>
      </c>
      <c r="R33" s="553"/>
      <c r="S33" s="552">
        <v>9</v>
      </c>
      <c r="T33" s="553"/>
      <c r="U33" s="552">
        <v>7</v>
      </c>
      <c r="V33" s="553"/>
      <c r="W33" s="552">
        <v>8</v>
      </c>
      <c r="X33" s="553"/>
      <c r="Y33" s="552">
        <v>9</v>
      </c>
      <c r="Z33" s="553"/>
      <c r="AA33" s="552">
        <v>10</v>
      </c>
      <c r="AB33" s="553"/>
      <c r="AC33" s="103">
        <v>11</v>
      </c>
      <c r="AD33" s="103">
        <v>12</v>
      </c>
      <c r="AE33" s="103">
        <v>13</v>
      </c>
      <c r="AF33" s="103">
        <v>14</v>
      </c>
    </row>
    <row r="34" spans="1:32" ht="15" customHeight="1">
      <c r="A34" s="61"/>
      <c r="B34" s="589" t="s">
        <v>535</v>
      </c>
      <c r="C34" s="589"/>
      <c r="D34" s="589"/>
      <c r="E34" s="589"/>
      <c r="F34" s="589"/>
      <c r="G34" s="589"/>
      <c r="H34" s="589"/>
      <c r="I34" s="589"/>
      <c r="J34" s="589"/>
      <c r="K34" s="589"/>
      <c r="L34" s="589"/>
      <c r="M34" s="550"/>
      <c r="N34" s="551"/>
      <c r="O34" s="550"/>
      <c r="P34" s="551"/>
      <c r="Q34" s="548">
        <f t="shared" ref="Q34:Q39" si="1">O34-M34</f>
        <v>0</v>
      </c>
      <c r="R34" s="549"/>
      <c r="S34" s="544"/>
      <c r="T34" s="545"/>
      <c r="U34" s="550"/>
      <c r="V34" s="551"/>
      <c r="W34" s="550"/>
      <c r="X34" s="551"/>
      <c r="Y34" s="548">
        <f t="shared" ref="Y34:Y39" si="2">W34-U34</f>
        <v>0</v>
      </c>
      <c r="Z34" s="549"/>
      <c r="AA34" s="544"/>
      <c r="AB34" s="545"/>
      <c r="AC34" s="98"/>
      <c r="AD34" s="98">
        <v>2.8</v>
      </c>
      <c r="AE34" s="99">
        <f>AD34-AC34</f>
        <v>2.8</v>
      </c>
      <c r="AF34" s="104"/>
    </row>
    <row r="35" spans="1:32" ht="15" customHeight="1">
      <c r="A35" s="61"/>
      <c r="B35" s="589"/>
      <c r="C35" s="589"/>
      <c r="D35" s="589"/>
      <c r="E35" s="589"/>
      <c r="F35" s="589"/>
      <c r="G35" s="589"/>
      <c r="H35" s="589"/>
      <c r="I35" s="589"/>
      <c r="J35" s="589"/>
      <c r="K35" s="589"/>
      <c r="L35" s="589"/>
      <c r="M35" s="550"/>
      <c r="N35" s="551"/>
      <c r="O35" s="550"/>
      <c r="P35" s="551"/>
      <c r="Q35" s="548">
        <f t="shared" si="1"/>
        <v>0</v>
      </c>
      <c r="R35" s="549"/>
      <c r="S35" s="544"/>
      <c r="T35" s="545"/>
      <c r="U35" s="550"/>
      <c r="V35" s="551"/>
      <c r="W35" s="550"/>
      <c r="X35" s="551"/>
      <c r="Y35" s="548">
        <f t="shared" si="2"/>
        <v>0</v>
      </c>
      <c r="Z35" s="549"/>
      <c r="AA35" s="544"/>
      <c r="AB35" s="545"/>
      <c r="AC35" s="98"/>
      <c r="AD35" s="98"/>
      <c r="AE35" s="99">
        <f>AD35-AC35</f>
        <v>0</v>
      </c>
      <c r="AF35" s="104"/>
    </row>
    <row r="36" spans="1:32" ht="15" customHeight="1">
      <c r="A36" s="61"/>
      <c r="B36" s="589"/>
      <c r="C36" s="589"/>
      <c r="D36" s="589"/>
      <c r="E36" s="589"/>
      <c r="F36" s="589"/>
      <c r="G36" s="589"/>
      <c r="H36" s="589"/>
      <c r="I36" s="589"/>
      <c r="J36" s="589"/>
      <c r="K36" s="589"/>
      <c r="L36" s="589"/>
      <c r="M36" s="550"/>
      <c r="N36" s="551"/>
      <c r="O36" s="550"/>
      <c r="P36" s="551"/>
      <c r="Q36" s="548">
        <f t="shared" si="1"/>
        <v>0</v>
      </c>
      <c r="R36" s="549"/>
      <c r="S36" s="544"/>
      <c r="T36" s="545"/>
      <c r="U36" s="550"/>
      <c r="V36" s="551"/>
      <c r="W36" s="550"/>
      <c r="X36" s="551"/>
      <c r="Y36" s="548">
        <f t="shared" si="2"/>
        <v>0</v>
      </c>
      <c r="Z36" s="549"/>
      <c r="AA36" s="544"/>
      <c r="AB36" s="545"/>
      <c r="AC36" s="98"/>
      <c r="AD36" s="98"/>
      <c r="AE36" s="99">
        <f>AD36-AC36</f>
        <v>0</v>
      </c>
      <c r="AF36" s="104"/>
    </row>
    <row r="37" spans="1:32" ht="15" customHeight="1">
      <c r="A37" s="61"/>
      <c r="B37" s="589"/>
      <c r="C37" s="589"/>
      <c r="D37" s="589"/>
      <c r="E37" s="589"/>
      <c r="F37" s="589"/>
      <c r="G37" s="589"/>
      <c r="H37" s="589"/>
      <c r="I37" s="589"/>
      <c r="J37" s="589"/>
      <c r="K37" s="589"/>
      <c r="L37" s="589"/>
      <c r="M37" s="550"/>
      <c r="N37" s="551"/>
      <c r="O37" s="550"/>
      <c r="P37" s="551"/>
      <c r="Q37" s="548">
        <f t="shared" si="1"/>
        <v>0</v>
      </c>
      <c r="R37" s="549"/>
      <c r="S37" s="544"/>
      <c r="T37" s="545"/>
      <c r="U37" s="550"/>
      <c r="V37" s="551"/>
      <c r="W37" s="550"/>
      <c r="X37" s="551"/>
      <c r="Y37" s="548">
        <f t="shared" si="2"/>
        <v>0</v>
      </c>
      <c r="Z37" s="549"/>
      <c r="AA37" s="544"/>
      <c r="AB37" s="545"/>
      <c r="AC37" s="98"/>
      <c r="AD37" s="98"/>
      <c r="AE37" s="99">
        <f>AD37-AC37</f>
        <v>0</v>
      </c>
      <c r="AF37" s="104"/>
    </row>
    <row r="38" spans="1:32" ht="15" customHeight="1">
      <c r="A38" s="61"/>
      <c r="B38" s="589"/>
      <c r="C38" s="589"/>
      <c r="D38" s="589"/>
      <c r="E38" s="589"/>
      <c r="F38" s="589"/>
      <c r="G38" s="589"/>
      <c r="H38" s="589"/>
      <c r="I38" s="589"/>
      <c r="J38" s="589"/>
      <c r="K38" s="589"/>
      <c r="L38" s="589"/>
      <c r="M38" s="550"/>
      <c r="N38" s="551"/>
      <c r="O38" s="550"/>
      <c r="P38" s="551"/>
      <c r="Q38" s="548">
        <f t="shared" si="1"/>
        <v>0</v>
      </c>
      <c r="R38" s="549"/>
      <c r="S38" s="544"/>
      <c r="T38" s="545"/>
      <c r="U38" s="550"/>
      <c r="V38" s="551"/>
      <c r="W38" s="550"/>
      <c r="X38" s="551"/>
      <c r="Y38" s="548">
        <f t="shared" si="2"/>
        <v>0</v>
      </c>
      <c r="Z38" s="549"/>
      <c r="AA38" s="544"/>
      <c r="AB38" s="545"/>
      <c r="AC38" s="98"/>
      <c r="AD38" s="98"/>
      <c r="AE38" s="99">
        <f>AD38-AC38</f>
        <v>0</v>
      </c>
      <c r="AF38" s="104"/>
    </row>
    <row r="39" spans="1:32" ht="21" customHeight="1">
      <c r="A39" s="577" t="s">
        <v>51</v>
      </c>
      <c r="B39" s="578"/>
      <c r="C39" s="578"/>
      <c r="D39" s="578"/>
      <c r="E39" s="578"/>
      <c r="F39" s="578"/>
      <c r="G39" s="578"/>
      <c r="H39" s="578"/>
      <c r="I39" s="578"/>
      <c r="J39" s="578"/>
      <c r="K39" s="578"/>
      <c r="L39" s="579"/>
      <c r="M39" s="548">
        <f>SUM(M34:M38)</f>
        <v>0</v>
      </c>
      <c r="N39" s="549"/>
      <c r="O39" s="548">
        <f>SUM(O34:O38)</f>
        <v>0</v>
      </c>
      <c r="P39" s="549"/>
      <c r="Q39" s="548">
        <f t="shared" si="1"/>
        <v>0</v>
      </c>
      <c r="R39" s="549"/>
      <c r="S39" s="544"/>
      <c r="T39" s="545"/>
      <c r="U39" s="548">
        <f>SUM(U34:U38)</f>
        <v>0</v>
      </c>
      <c r="V39" s="549"/>
      <c r="W39" s="548">
        <f>SUM(W34:W38)</f>
        <v>0</v>
      </c>
      <c r="X39" s="549"/>
      <c r="Y39" s="548">
        <f t="shared" si="2"/>
        <v>0</v>
      </c>
      <c r="Z39" s="549"/>
      <c r="AA39" s="544"/>
      <c r="AB39" s="545"/>
      <c r="AC39" s="99">
        <f>SUM(AC34:AC38)</f>
        <v>0</v>
      </c>
      <c r="AD39" s="99">
        <f>SUM(AD34:AD38)</f>
        <v>2.8</v>
      </c>
      <c r="AE39" s="99">
        <f>SUM(AE34:AE38)</f>
        <v>2.8</v>
      </c>
      <c r="AF39" s="104"/>
    </row>
    <row r="40" spans="1:32" ht="14.25" customHeight="1">
      <c r="A40" s="577" t="s">
        <v>52</v>
      </c>
      <c r="B40" s="578"/>
      <c r="C40" s="578"/>
      <c r="D40" s="578"/>
      <c r="E40" s="578"/>
      <c r="F40" s="578"/>
      <c r="G40" s="578"/>
      <c r="H40" s="578"/>
      <c r="I40" s="578"/>
      <c r="J40" s="578"/>
      <c r="K40" s="578"/>
      <c r="L40" s="579"/>
      <c r="M40" s="544"/>
      <c r="N40" s="545"/>
      <c r="O40" s="544"/>
      <c r="P40" s="545"/>
      <c r="Q40" s="544"/>
      <c r="R40" s="545"/>
      <c r="S40" s="546"/>
      <c r="T40" s="547"/>
      <c r="U40" s="544"/>
      <c r="V40" s="545"/>
      <c r="W40" s="544"/>
      <c r="X40" s="545"/>
      <c r="Y40" s="544"/>
      <c r="Z40" s="545"/>
      <c r="AA40" s="546"/>
      <c r="AB40" s="547"/>
      <c r="AC40" s="104"/>
      <c r="AD40" s="104"/>
      <c r="AE40" s="105"/>
      <c r="AF40" s="105"/>
    </row>
    <row r="41" spans="1:32" ht="15" customHeight="1">
      <c r="A41" s="106"/>
      <c r="B41" s="106"/>
      <c r="C41" s="106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07"/>
      <c r="S41" s="107"/>
      <c r="T41" s="107"/>
      <c r="U41" s="107"/>
      <c r="V41" s="107"/>
      <c r="W41" s="14"/>
      <c r="X41" s="14"/>
      <c r="Y41" s="14"/>
      <c r="Z41" s="14"/>
      <c r="AA41" s="14"/>
      <c r="AB41" s="14"/>
      <c r="AC41" s="14"/>
      <c r="AD41" s="14"/>
      <c r="AE41" s="14"/>
      <c r="AF41" s="14"/>
    </row>
    <row r="42" spans="1:32" ht="19.5" customHeight="1">
      <c r="A42" s="580" t="s">
        <v>47</v>
      </c>
      <c r="B42" s="582" t="s">
        <v>179</v>
      </c>
      <c r="C42" s="583"/>
      <c r="D42" s="583"/>
      <c r="E42" s="583"/>
      <c r="F42" s="583"/>
      <c r="G42" s="583"/>
      <c r="H42" s="583"/>
      <c r="I42" s="583"/>
      <c r="J42" s="583"/>
      <c r="K42" s="583"/>
      <c r="L42" s="584"/>
      <c r="M42" s="539" t="s">
        <v>283</v>
      </c>
      <c r="N42" s="540"/>
      <c r="O42" s="540"/>
      <c r="P42" s="540"/>
      <c r="Q42" s="540"/>
      <c r="R42" s="540"/>
      <c r="S42" s="540"/>
      <c r="T42" s="541"/>
      <c r="U42" s="539" t="s">
        <v>96</v>
      </c>
      <c r="V42" s="540"/>
      <c r="W42" s="540"/>
      <c r="X42" s="540"/>
      <c r="Y42" s="540"/>
      <c r="Z42" s="540"/>
      <c r="AA42" s="540"/>
      <c r="AB42" s="541"/>
      <c r="AC42" s="539" t="s">
        <v>284</v>
      </c>
      <c r="AD42" s="540"/>
      <c r="AE42" s="540"/>
      <c r="AF42" s="541"/>
    </row>
    <row r="43" spans="1:32" ht="15.75" customHeight="1">
      <c r="A43" s="581"/>
      <c r="B43" s="585"/>
      <c r="C43" s="586"/>
      <c r="D43" s="586"/>
      <c r="E43" s="586"/>
      <c r="F43" s="586"/>
      <c r="G43" s="586"/>
      <c r="H43" s="586"/>
      <c r="I43" s="586"/>
      <c r="J43" s="586"/>
      <c r="K43" s="586"/>
      <c r="L43" s="587"/>
      <c r="M43" s="554" t="s">
        <v>175</v>
      </c>
      <c r="N43" s="555"/>
      <c r="O43" s="554" t="s">
        <v>176</v>
      </c>
      <c r="P43" s="555"/>
      <c r="Q43" s="554" t="s">
        <v>198</v>
      </c>
      <c r="R43" s="555"/>
      <c r="S43" s="554" t="s">
        <v>199</v>
      </c>
      <c r="T43" s="555"/>
      <c r="U43" s="554" t="s">
        <v>175</v>
      </c>
      <c r="V43" s="555"/>
      <c r="W43" s="554" t="s">
        <v>176</v>
      </c>
      <c r="X43" s="555"/>
      <c r="Y43" s="554" t="s">
        <v>198</v>
      </c>
      <c r="Z43" s="555"/>
      <c r="AA43" s="554" t="s">
        <v>199</v>
      </c>
      <c r="AB43" s="555"/>
      <c r="AC43" s="542" t="s">
        <v>175</v>
      </c>
      <c r="AD43" s="542" t="s">
        <v>176</v>
      </c>
      <c r="AE43" s="542" t="s">
        <v>198</v>
      </c>
      <c r="AF43" s="542" t="s">
        <v>199</v>
      </c>
    </row>
    <row r="44" spans="1:32" ht="25.5" customHeight="1">
      <c r="A44" s="581"/>
      <c r="B44" s="585"/>
      <c r="C44" s="586"/>
      <c r="D44" s="586"/>
      <c r="E44" s="586"/>
      <c r="F44" s="586"/>
      <c r="G44" s="586"/>
      <c r="H44" s="586"/>
      <c r="I44" s="586"/>
      <c r="J44" s="586"/>
      <c r="K44" s="586"/>
      <c r="L44" s="587"/>
      <c r="M44" s="556"/>
      <c r="N44" s="557"/>
      <c r="O44" s="556"/>
      <c r="P44" s="557"/>
      <c r="Q44" s="556"/>
      <c r="R44" s="557"/>
      <c r="S44" s="556"/>
      <c r="T44" s="557"/>
      <c r="U44" s="556"/>
      <c r="V44" s="557"/>
      <c r="W44" s="556"/>
      <c r="X44" s="557"/>
      <c r="Y44" s="556"/>
      <c r="Z44" s="557"/>
      <c r="AA44" s="556"/>
      <c r="AB44" s="557"/>
      <c r="AC44" s="543"/>
      <c r="AD44" s="543"/>
      <c r="AE44" s="543"/>
      <c r="AF44" s="543"/>
    </row>
    <row r="45" spans="1:32" ht="12" customHeight="1">
      <c r="A45" s="57">
        <v>1</v>
      </c>
      <c r="B45" s="588">
        <v>2</v>
      </c>
      <c r="C45" s="588"/>
      <c r="D45" s="588"/>
      <c r="E45" s="588"/>
      <c r="F45" s="588"/>
      <c r="G45" s="588"/>
      <c r="H45" s="588"/>
      <c r="I45" s="588"/>
      <c r="J45" s="588"/>
      <c r="K45" s="588"/>
      <c r="L45" s="588"/>
      <c r="M45" s="552">
        <v>15</v>
      </c>
      <c r="N45" s="553"/>
      <c r="O45" s="552">
        <v>16</v>
      </c>
      <c r="P45" s="553"/>
      <c r="Q45" s="552">
        <v>17</v>
      </c>
      <c r="R45" s="553"/>
      <c r="S45" s="552">
        <v>18</v>
      </c>
      <c r="T45" s="553"/>
      <c r="U45" s="552">
        <v>19</v>
      </c>
      <c r="V45" s="553"/>
      <c r="W45" s="552">
        <v>20</v>
      </c>
      <c r="X45" s="553"/>
      <c r="Y45" s="552">
        <v>21</v>
      </c>
      <c r="Z45" s="553"/>
      <c r="AA45" s="552">
        <v>22</v>
      </c>
      <c r="AB45" s="553"/>
      <c r="AC45" s="103">
        <v>23</v>
      </c>
      <c r="AD45" s="103">
        <v>24</v>
      </c>
      <c r="AE45" s="103">
        <v>25</v>
      </c>
      <c r="AF45" s="103">
        <v>26</v>
      </c>
    </row>
    <row r="46" spans="1:32" ht="15" customHeight="1">
      <c r="A46" s="61"/>
      <c r="B46" s="589"/>
      <c r="C46" s="589"/>
      <c r="D46" s="589"/>
      <c r="E46" s="589"/>
      <c r="F46" s="589"/>
      <c r="G46" s="589"/>
      <c r="H46" s="589"/>
      <c r="I46" s="589"/>
      <c r="J46" s="589"/>
      <c r="K46" s="589"/>
      <c r="L46" s="589"/>
      <c r="M46" s="550"/>
      <c r="N46" s="551"/>
      <c r="O46" s="550"/>
      <c r="P46" s="551"/>
      <c r="Q46" s="548">
        <f t="shared" ref="Q46:Q51" si="3">O46-M46</f>
        <v>0</v>
      </c>
      <c r="R46" s="549"/>
      <c r="S46" s="544"/>
      <c r="T46" s="545"/>
      <c r="U46" s="550"/>
      <c r="V46" s="551"/>
      <c r="W46" s="550"/>
      <c r="X46" s="551"/>
      <c r="Y46" s="548">
        <f t="shared" ref="Y46:Y51" si="4">W46-U46</f>
        <v>0</v>
      </c>
      <c r="Z46" s="549"/>
      <c r="AA46" s="544"/>
      <c r="AB46" s="545"/>
      <c r="AC46" s="99">
        <f>M34+U34+AC34+M46+U46</f>
        <v>0</v>
      </c>
      <c r="AD46" s="99"/>
      <c r="AE46" s="99">
        <f>AD46-AC46</f>
        <v>0</v>
      </c>
      <c r="AF46" s="104"/>
    </row>
    <row r="47" spans="1:32" ht="15" customHeight="1">
      <c r="A47" s="61"/>
      <c r="B47" s="589"/>
      <c r="C47" s="589"/>
      <c r="D47" s="589"/>
      <c r="E47" s="589"/>
      <c r="F47" s="589"/>
      <c r="G47" s="589"/>
      <c r="H47" s="589"/>
      <c r="I47" s="589"/>
      <c r="J47" s="589"/>
      <c r="K47" s="589"/>
      <c r="L47" s="589"/>
      <c r="M47" s="550"/>
      <c r="N47" s="551"/>
      <c r="O47" s="550"/>
      <c r="P47" s="551"/>
      <c r="Q47" s="548">
        <f t="shared" si="3"/>
        <v>0</v>
      </c>
      <c r="R47" s="549"/>
      <c r="S47" s="544"/>
      <c r="T47" s="545"/>
      <c r="U47" s="550"/>
      <c r="V47" s="551"/>
      <c r="W47" s="550"/>
      <c r="X47" s="551"/>
      <c r="Y47" s="548">
        <f t="shared" si="4"/>
        <v>0</v>
      </c>
      <c r="Z47" s="549"/>
      <c r="AA47" s="544"/>
      <c r="AB47" s="545"/>
      <c r="AC47" s="99">
        <f>M35+U35+AC35+M47+U47</f>
        <v>0</v>
      </c>
      <c r="AD47" s="99">
        <f>O35+W35+AD35+O47+W47</f>
        <v>0</v>
      </c>
      <c r="AE47" s="99">
        <f>AD47-AC47</f>
        <v>0</v>
      </c>
      <c r="AF47" s="104"/>
    </row>
    <row r="48" spans="1:32" ht="15" customHeight="1">
      <c r="A48" s="61"/>
      <c r="B48" s="589"/>
      <c r="C48" s="589"/>
      <c r="D48" s="589"/>
      <c r="E48" s="589"/>
      <c r="F48" s="589"/>
      <c r="G48" s="589"/>
      <c r="H48" s="589"/>
      <c r="I48" s="589"/>
      <c r="J48" s="589"/>
      <c r="K48" s="589"/>
      <c r="L48" s="589"/>
      <c r="M48" s="550"/>
      <c r="N48" s="551"/>
      <c r="O48" s="550"/>
      <c r="P48" s="551"/>
      <c r="Q48" s="548">
        <f t="shared" si="3"/>
        <v>0</v>
      </c>
      <c r="R48" s="549"/>
      <c r="S48" s="544"/>
      <c r="T48" s="545"/>
      <c r="U48" s="550"/>
      <c r="V48" s="551"/>
      <c r="W48" s="550"/>
      <c r="X48" s="551"/>
      <c r="Y48" s="548">
        <f t="shared" si="4"/>
        <v>0</v>
      </c>
      <c r="Z48" s="549"/>
      <c r="AA48" s="544"/>
      <c r="AB48" s="545"/>
      <c r="AC48" s="99">
        <f>M36+U36+AC36+M48+U48</f>
        <v>0</v>
      </c>
      <c r="AD48" s="99">
        <f>O36+W36+AD36+O48+W48</f>
        <v>0</v>
      </c>
      <c r="AE48" s="99">
        <f>AD48-AC48</f>
        <v>0</v>
      </c>
      <c r="AF48" s="104"/>
    </row>
    <row r="49" spans="1:32" ht="15" customHeight="1">
      <c r="A49" s="61"/>
      <c r="B49" s="589"/>
      <c r="C49" s="589"/>
      <c r="D49" s="589"/>
      <c r="E49" s="589"/>
      <c r="F49" s="589"/>
      <c r="G49" s="589"/>
      <c r="H49" s="589"/>
      <c r="I49" s="589"/>
      <c r="J49" s="589"/>
      <c r="K49" s="589"/>
      <c r="L49" s="589"/>
      <c r="M49" s="550"/>
      <c r="N49" s="551"/>
      <c r="O49" s="550"/>
      <c r="P49" s="551"/>
      <c r="Q49" s="548">
        <f t="shared" si="3"/>
        <v>0</v>
      </c>
      <c r="R49" s="549"/>
      <c r="S49" s="544"/>
      <c r="T49" s="545"/>
      <c r="U49" s="550"/>
      <c r="V49" s="551"/>
      <c r="W49" s="550"/>
      <c r="X49" s="551"/>
      <c r="Y49" s="548">
        <f t="shared" si="4"/>
        <v>0</v>
      </c>
      <c r="Z49" s="549"/>
      <c r="AA49" s="544"/>
      <c r="AB49" s="545"/>
      <c r="AC49" s="99">
        <f>M37+U37+AC37+M49+U49</f>
        <v>0</v>
      </c>
      <c r="AD49" s="99">
        <f>O37+W37+AD37+O49+W49</f>
        <v>0</v>
      </c>
      <c r="AE49" s="99">
        <f>AD49-AC49</f>
        <v>0</v>
      </c>
      <c r="AF49" s="104"/>
    </row>
    <row r="50" spans="1:32" ht="15" customHeight="1">
      <c r="A50" s="61"/>
      <c r="B50" s="589"/>
      <c r="C50" s="589"/>
      <c r="D50" s="589"/>
      <c r="E50" s="589"/>
      <c r="F50" s="589"/>
      <c r="G50" s="589"/>
      <c r="H50" s="589"/>
      <c r="I50" s="589"/>
      <c r="J50" s="589"/>
      <c r="K50" s="589"/>
      <c r="L50" s="589"/>
      <c r="M50" s="550"/>
      <c r="N50" s="551"/>
      <c r="O50" s="550"/>
      <c r="P50" s="551"/>
      <c r="Q50" s="548">
        <f t="shared" si="3"/>
        <v>0</v>
      </c>
      <c r="R50" s="549"/>
      <c r="S50" s="544"/>
      <c r="T50" s="545"/>
      <c r="U50" s="550"/>
      <c r="V50" s="551"/>
      <c r="W50" s="550"/>
      <c r="X50" s="551"/>
      <c r="Y50" s="548">
        <f t="shared" si="4"/>
        <v>0</v>
      </c>
      <c r="Z50" s="549"/>
      <c r="AA50" s="544"/>
      <c r="AB50" s="545"/>
      <c r="AC50" s="99">
        <f>M38+U38+AC38+M50+U50</f>
        <v>0</v>
      </c>
      <c r="AD50" s="99">
        <f>O38+W38+AD38+O50+W50</f>
        <v>0</v>
      </c>
      <c r="AE50" s="99">
        <f>AD50-AC50</f>
        <v>0</v>
      </c>
      <c r="AF50" s="104"/>
    </row>
    <row r="51" spans="1:32" ht="18" customHeight="1">
      <c r="A51" s="577" t="s">
        <v>51</v>
      </c>
      <c r="B51" s="578"/>
      <c r="C51" s="578"/>
      <c r="D51" s="578"/>
      <c r="E51" s="578"/>
      <c r="F51" s="578"/>
      <c r="G51" s="578"/>
      <c r="H51" s="578"/>
      <c r="I51" s="578"/>
      <c r="J51" s="578"/>
      <c r="K51" s="578"/>
      <c r="L51" s="579"/>
      <c r="M51" s="548">
        <f>SUM(M46:M50)</f>
        <v>0</v>
      </c>
      <c r="N51" s="549"/>
      <c r="O51" s="548">
        <f>SUM(O46:O50)</f>
        <v>0</v>
      </c>
      <c r="P51" s="549"/>
      <c r="Q51" s="548">
        <f t="shared" si="3"/>
        <v>0</v>
      </c>
      <c r="R51" s="549"/>
      <c r="S51" s="544"/>
      <c r="T51" s="545"/>
      <c r="U51" s="548">
        <f>SUM(U46:U50)</f>
        <v>0</v>
      </c>
      <c r="V51" s="549"/>
      <c r="W51" s="548">
        <f>SUM(W46:W50)</f>
        <v>0</v>
      </c>
      <c r="X51" s="549"/>
      <c r="Y51" s="548">
        <f t="shared" si="4"/>
        <v>0</v>
      </c>
      <c r="Z51" s="549"/>
      <c r="AA51" s="544"/>
      <c r="AB51" s="545"/>
      <c r="AC51" s="99">
        <f>SUM(AC46:AC50)</f>
        <v>0</v>
      </c>
      <c r="AD51" s="99">
        <f>SUM(AD46:AD50)</f>
        <v>0</v>
      </c>
      <c r="AE51" s="99">
        <f>SUM(AE46:AE50)</f>
        <v>0</v>
      </c>
      <c r="AF51" s="104"/>
    </row>
    <row r="52" spans="1:32" ht="15" customHeight="1">
      <c r="A52" s="577" t="s">
        <v>52</v>
      </c>
      <c r="B52" s="578"/>
      <c r="C52" s="578"/>
      <c r="D52" s="578"/>
      <c r="E52" s="578"/>
      <c r="F52" s="578"/>
      <c r="G52" s="578"/>
      <c r="H52" s="578"/>
      <c r="I52" s="578"/>
      <c r="J52" s="578"/>
      <c r="K52" s="578"/>
      <c r="L52" s="579"/>
      <c r="M52" s="544"/>
      <c r="N52" s="545"/>
      <c r="O52" s="544"/>
      <c r="P52" s="545"/>
      <c r="Q52" s="544"/>
      <c r="R52" s="545"/>
      <c r="S52" s="546"/>
      <c r="T52" s="547"/>
      <c r="U52" s="544"/>
      <c r="V52" s="545"/>
      <c r="W52" s="544"/>
      <c r="X52" s="545"/>
      <c r="Y52" s="544"/>
      <c r="Z52" s="545"/>
      <c r="AA52" s="546"/>
      <c r="AB52" s="547"/>
      <c r="AC52" s="104"/>
      <c r="AD52" s="104"/>
      <c r="AE52" s="105"/>
      <c r="AF52" s="105"/>
    </row>
    <row r="53" spans="1:32" ht="5.25" customHeight="1">
      <c r="A53" s="106"/>
      <c r="B53" s="106"/>
      <c r="C53" s="106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107"/>
      <c r="R53" s="107"/>
      <c r="S53" s="107"/>
      <c r="T53" s="107"/>
      <c r="U53" s="107"/>
      <c r="V53" s="107"/>
      <c r="W53" s="14"/>
      <c r="X53" s="14"/>
      <c r="Y53" s="14"/>
      <c r="Z53" s="14"/>
      <c r="AA53" s="14"/>
      <c r="AB53" s="14"/>
      <c r="AC53" s="14"/>
      <c r="AD53" s="14"/>
      <c r="AE53" s="14"/>
      <c r="AF53" s="14"/>
    </row>
    <row r="54" spans="1:32" s="27" customFormat="1" ht="12.75" customHeight="1">
      <c r="A54" s="92"/>
      <c r="B54" s="92"/>
      <c r="C54" s="92" t="s">
        <v>292</v>
      </c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</row>
    <row r="55" spans="1:32" s="50" customFormat="1" ht="13.5" customHeight="1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08"/>
      <c r="L55" s="14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626" t="s">
        <v>170</v>
      </c>
      <c r="AE55" s="626"/>
      <c r="AF55" s="626"/>
    </row>
    <row r="56" spans="1:32" s="51" customFormat="1" ht="17.25" customHeight="1">
      <c r="A56" s="627" t="s">
        <v>153</v>
      </c>
      <c r="B56" s="620" t="s">
        <v>240</v>
      </c>
      <c r="C56" s="429"/>
      <c r="D56" s="568" t="s">
        <v>243</v>
      </c>
      <c r="E56" s="568"/>
      <c r="F56" s="568" t="s">
        <v>154</v>
      </c>
      <c r="G56" s="568"/>
      <c r="H56" s="568" t="s">
        <v>454</v>
      </c>
      <c r="I56" s="568"/>
      <c r="J56" s="568" t="s">
        <v>456</v>
      </c>
      <c r="K56" s="568"/>
      <c r="L56" s="665" t="s">
        <v>455</v>
      </c>
      <c r="M56" s="665"/>
      <c r="N56" s="665"/>
      <c r="O56" s="665"/>
      <c r="P56" s="665"/>
      <c r="Q56" s="665"/>
      <c r="R56" s="665"/>
      <c r="S56" s="665"/>
      <c r="T56" s="665"/>
      <c r="U56" s="665"/>
      <c r="V56" s="405" t="s">
        <v>241</v>
      </c>
      <c r="W56" s="405"/>
      <c r="X56" s="405"/>
      <c r="Y56" s="405"/>
      <c r="Z56" s="405"/>
      <c r="AA56" s="620" t="s">
        <v>242</v>
      </c>
      <c r="AB56" s="621"/>
      <c r="AC56" s="621"/>
      <c r="AD56" s="621"/>
      <c r="AE56" s="621"/>
      <c r="AF56" s="429"/>
    </row>
    <row r="57" spans="1:32" s="51" customFormat="1" ht="24.75" customHeight="1">
      <c r="A57" s="627"/>
      <c r="B57" s="622"/>
      <c r="C57" s="623"/>
      <c r="D57" s="568"/>
      <c r="E57" s="568"/>
      <c r="F57" s="568"/>
      <c r="G57" s="568"/>
      <c r="H57" s="568"/>
      <c r="I57" s="568"/>
      <c r="J57" s="568"/>
      <c r="K57" s="568"/>
      <c r="L57" s="568" t="s">
        <v>216</v>
      </c>
      <c r="M57" s="568"/>
      <c r="N57" s="405" t="s">
        <v>436</v>
      </c>
      <c r="O57" s="405"/>
      <c r="P57" s="568" t="s">
        <v>221</v>
      </c>
      <c r="Q57" s="568"/>
      <c r="R57" s="568"/>
      <c r="S57" s="568"/>
      <c r="T57" s="568"/>
      <c r="U57" s="568"/>
      <c r="V57" s="405"/>
      <c r="W57" s="405"/>
      <c r="X57" s="405"/>
      <c r="Y57" s="405"/>
      <c r="Z57" s="405"/>
      <c r="AA57" s="622"/>
      <c r="AB57" s="572"/>
      <c r="AC57" s="572"/>
      <c r="AD57" s="572"/>
      <c r="AE57" s="572"/>
      <c r="AF57" s="623"/>
    </row>
    <row r="58" spans="1:32" s="52" customFormat="1" ht="85.5" customHeight="1">
      <c r="A58" s="627"/>
      <c r="B58" s="624"/>
      <c r="C58" s="430"/>
      <c r="D58" s="568"/>
      <c r="E58" s="568"/>
      <c r="F58" s="568"/>
      <c r="G58" s="568"/>
      <c r="H58" s="568"/>
      <c r="I58" s="568"/>
      <c r="J58" s="568"/>
      <c r="K58" s="568"/>
      <c r="L58" s="568"/>
      <c r="M58" s="568"/>
      <c r="N58" s="405"/>
      <c r="O58" s="405"/>
      <c r="P58" s="568" t="s">
        <v>217</v>
      </c>
      <c r="Q58" s="568"/>
      <c r="R58" s="568" t="s">
        <v>218</v>
      </c>
      <c r="S58" s="568"/>
      <c r="T58" s="568" t="s">
        <v>219</v>
      </c>
      <c r="U58" s="568"/>
      <c r="V58" s="405"/>
      <c r="W58" s="405"/>
      <c r="X58" s="405"/>
      <c r="Y58" s="405"/>
      <c r="Z58" s="405"/>
      <c r="AA58" s="624"/>
      <c r="AB58" s="625"/>
      <c r="AC58" s="625"/>
      <c r="AD58" s="625"/>
      <c r="AE58" s="625"/>
      <c r="AF58" s="430"/>
    </row>
    <row r="59" spans="1:32" s="51" customFormat="1" ht="12" customHeight="1">
      <c r="A59" s="109">
        <v>1</v>
      </c>
      <c r="B59" s="569">
        <v>2</v>
      </c>
      <c r="C59" s="571"/>
      <c r="D59" s="568">
        <v>3</v>
      </c>
      <c r="E59" s="568"/>
      <c r="F59" s="568">
        <v>4</v>
      </c>
      <c r="G59" s="568"/>
      <c r="H59" s="568">
        <v>5</v>
      </c>
      <c r="I59" s="568"/>
      <c r="J59" s="568">
        <v>6</v>
      </c>
      <c r="K59" s="568"/>
      <c r="L59" s="569">
        <v>7</v>
      </c>
      <c r="M59" s="571"/>
      <c r="N59" s="569">
        <v>8</v>
      </c>
      <c r="O59" s="571"/>
      <c r="P59" s="568">
        <v>9</v>
      </c>
      <c r="Q59" s="568"/>
      <c r="R59" s="627">
        <v>10</v>
      </c>
      <c r="S59" s="627"/>
      <c r="T59" s="568">
        <v>11</v>
      </c>
      <c r="U59" s="568"/>
      <c r="V59" s="569">
        <v>12</v>
      </c>
      <c r="W59" s="570"/>
      <c r="X59" s="570"/>
      <c r="Y59" s="570"/>
      <c r="Z59" s="571"/>
      <c r="AA59" s="568">
        <v>13</v>
      </c>
      <c r="AB59" s="568"/>
      <c r="AC59" s="568"/>
      <c r="AD59" s="568"/>
      <c r="AE59" s="568"/>
      <c r="AF59" s="568"/>
    </row>
    <row r="60" spans="1:32" s="51" customFormat="1" ht="20.100000000000001" customHeight="1">
      <c r="A60" s="110"/>
      <c r="B60" s="590"/>
      <c r="C60" s="591"/>
      <c r="D60" s="560"/>
      <c r="E60" s="560"/>
      <c r="F60" s="575"/>
      <c r="G60" s="575"/>
      <c r="H60" s="575"/>
      <c r="I60" s="575"/>
      <c r="J60" s="575"/>
      <c r="K60" s="575"/>
      <c r="L60" s="575"/>
      <c r="M60" s="575"/>
      <c r="N60" s="548">
        <f>SUM(P60,R60,T60)</f>
        <v>0</v>
      </c>
      <c r="O60" s="549"/>
      <c r="P60" s="575"/>
      <c r="Q60" s="575"/>
      <c r="R60" s="575"/>
      <c r="S60" s="575"/>
      <c r="T60" s="575"/>
      <c r="U60" s="575"/>
      <c r="V60" s="632"/>
      <c r="W60" s="633"/>
      <c r="X60" s="633"/>
      <c r="Y60" s="633"/>
      <c r="Z60" s="634"/>
      <c r="AA60" s="573"/>
      <c r="AB60" s="573"/>
      <c r="AC60" s="573"/>
      <c r="AD60" s="573"/>
      <c r="AE60" s="573"/>
      <c r="AF60" s="573"/>
    </row>
    <row r="61" spans="1:32" s="51" customFormat="1" ht="20.100000000000001" customHeight="1">
      <c r="A61" s="110"/>
      <c r="B61" s="590"/>
      <c r="C61" s="591"/>
      <c r="D61" s="560"/>
      <c r="E61" s="560"/>
      <c r="F61" s="575"/>
      <c r="G61" s="575"/>
      <c r="H61" s="575"/>
      <c r="I61" s="575"/>
      <c r="J61" s="575"/>
      <c r="K61" s="575"/>
      <c r="L61" s="575"/>
      <c r="M61" s="575"/>
      <c r="N61" s="548">
        <f>SUM(P61,R61,T61)</f>
        <v>0</v>
      </c>
      <c r="O61" s="549"/>
      <c r="P61" s="575"/>
      <c r="Q61" s="575"/>
      <c r="R61" s="575"/>
      <c r="S61" s="575"/>
      <c r="T61" s="575"/>
      <c r="U61" s="575"/>
      <c r="V61" s="632"/>
      <c r="W61" s="633"/>
      <c r="X61" s="633"/>
      <c r="Y61" s="633"/>
      <c r="Z61" s="634"/>
      <c r="AA61" s="573"/>
      <c r="AB61" s="573"/>
      <c r="AC61" s="573"/>
      <c r="AD61" s="573"/>
      <c r="AE61" s="573"/>
      <c r="AF61" s="573"/>
    </row>
    <row r="62" spans="1:32" s="51" customFormat="1" ht="20.100000000000001" customHeight="1">
      <c r="A62" s="110"/>
      <c r="B62" s="590"/>
      <c r="C62" s="591"/>
      <c r="D62" s="560"/>
      <c r="E62" s="560"/>
      <c r="F62" s="575"/>
      <c r="G62" s="575"/>
      <c r="H62" s="575"/>
      <c r="I62" s="575"/>
      <c r="J62" s="575"/>
      <c r="K62" s="575"/>
      <c r="L62" s="575"/>
      <c r="M62" s="575"/>
      <c r="N62" s="548">
        <f>SUM(P62,R62,T62)</f>
        <v>0</v>
      </c>
      <c r="O62" s="549"/>
      <c r="P62" s="575"/>
      <c r="Q62" s="575"/>
      <c r="R62" s="575"/>
      <c r="S62" s="575"/>
      <c r="T62" s="575"/>
      <c r="U62" s="575"/>
      <c r="V62" s="632"/>
      <c r="W62" s="633"/>
      <c r="X62" s="633"/>
      <c r="Y62" s="633"/>
      <c r="Z62" s="634"/>
      <c r="AA62" s="573"/>
      <c r="AB62" s="573"/>
      <c r="AC62" s="573"/>
      <c r="AD62" s="573"/>
      <c r="AE62" s="573"/>
      <c r="AF62" s="573"/>
    </row>
    <row r="63" spans="1:32" s="51" customFormat="1" ht="20.100000000000001" customHeight="1">
      <c r="A63" s="110"/>
      <c r="B63" s="590"/>
      <c r="C63" s="591"/>
      <c r="D63" s="560"/>
      <c r="E63" s="560"/>
      <c r="F63" s="575"/>
      <c r="G63" s="575"/>
      <c r="H63" s="575"/>
      <c r="I63" s="575"/>
      <c r="J63" s="575"/>
      <c r="K63" s="575"/>
      <c r="L63" s="575"/>
      <c r="M63" s="575"/>
      <c r="N63" s="548">
        <f>SUM(P63,R63,T63)</f>
        <v>0</v>
      </c>
      <c r="O63" s="549"/>
      <c r="P63" s="575"/>
      <c r="Q63" s="575"/>
      <c r="R63" s="575"/>
      <c r="S63" s="575"/>
      <c r="T63" s="575"/>
      <c r="U63" s="575"/>
      <c r="V63" s="632"/>
      <c r="W63" s="633"/>
      <c r="X63" s="633"/>
      <c r="Y63" s="633"/>
      <c r="Z63" s="634"/>
      <c r="AA63" s="573"/>
      <c r="AB63" s="573"/>
      <c r="AC63" s="573"/>
      <c r="AD63" s="573"/>
      <c r="AE63" s="573"/>
      <c r="AF63" s="573"/>
    </row>
    <row r="64" spans="1:32" s="51" customFormat="1" ht="20.100000000000001" customHeight="1">
      <c r="A64" s="110"/>
      <c r="B64" s="590"/>
      <c r="C64" s="591"/>
      <c r="D64" s="560"/>
      <c r="E64" s="560"/>
      <c r="F64" s="575"/>
      <c r="G64" s="575"/>
      <c r="H64" s="575"/>
      <c r="I64" s="575"/>
      <c r="J64" s="575"/>
      <c r="K64" s="575"/>
      <c r="L64" s="575"/>
      <c r="M64" s="575"/>
      <c r="N64" s="548">
        <f>SUM(P64,R64,T64)</f>
        <v>0</v>
      </c>
      <c r="O64" s="549"/>
      <c r="P64" s="575"/>
      <c r="Q64" s="575"/>
      <c r="R64" s="575"/>
      <c r="S64" s="575"/>
      <c r="T64" s="575"/>
      <c r="U64" s="575"/>
      <c r="V64" s="632"/>
      <c r="W64" s="633"/>
      <c r="X64" s="633"/>
      <c r="Y64" s="633"/>
      <c r="Z64" s="634"/>
      <c r="AA64" s="573"/>
      <c r="AB64" s="573"/>
      <c r="AC64" s="573"/>
      <c r="AD64" s="573"/>
      <c r="AE64" s="573"/>
      <c r="AF64" s="573"/>
    </row>
    <row r="65" spans="1:32" s="51" customFormat="1" ht="21" customHeight="1">
      <c r="A65" s="629" t="s">
        <v>51</v>
      </c>
      <c r="B65" s="630"/>
      <c r="C65" s="630"/>
      <c r="D65" s="630"/>
      <c r="E65" s="631"/>
      <c r="F65" s="628">
        <f>SUM(F60:G64)</f>
        <v>0</v>
      </c>
      <c r="G65" s="628"/>
      <c r="H65" s="628">
        <f>SUM(H60:I64)</f>
        <v>0</v>
      </c>
      <c r="I65" s="628"/>
      <c r="J65" s="628">
        <f>SUM(J60:K64)</f>
        <v>0</v>
      </c>
      <c r="K65" s="628"/>
      <c r="L65" s="628">
        <f>SUM(L60:M64)</f>
        <v>0</v>
      </c>
      <c r="M65" s="628"/>
      <c r="N65" s="628">
        <f>SUM(N60:O64)</f>
        <v>0</v>
      </c>
      <c r="O65" s="628"/>
      <c r="P65" s="628">
        <f>SUM(P60:Q64)</f>
        <v>0</v>
      </c>
      <c r="Q65" s="628"/>
      <c r="R65" s="628">
        <f>SUM(R60:S64)</f>
        <v>0</v>
      </c>
      <c r="S65" s="628"/>
      <c r="T65" s="628">
        <f>SUM(T60:U64)</f>
        <v>0</v>
      </c>
      <c r="U65" s="628"/>
      <c r="V65" s="632"/>
      <c r="W65" s="633"/>
      <c r="X65" s="633"/>
      <c r="Y65" s="633"/>
      <c r="Z65" s="634"/>
      <c r="AA65" s="573"/>
      <c r="AB65" s="573"/>
      <c r="AC65" s="573"/>
      <c r="AD65" s="573"/>
      <c r="AE65" s="573"/>
      <c r="AF65" s="573"/>
    </row>
    <row r="66" spans="1:32" s="51" customFormat="1" ht="7.5" customHeight="1">
      <c r="A66" s="119"/>
      <c r="B66" s="119"/>
      <c r="C66" s="119"/>
      <c r="D66" s="119"/>
      <c r="E66" s="119"/>
      <c r="F66" s="121"/>
      <c r="G66" s="121"/>
      <c r="H66" s="121"/>
      <c r="I66" s="121"/>
      <c r="J66" s="121"/>
      <c r="K66" s="121"/>
      <c r="L66" s="121"/>
      <c r="M66" s="121"/>
      <c r="N66" s="121"/>
      <c r="O66" s="121"/>
      <c r="P66" s="121"/>
      <c r="Q66" s="121"/>
      <c r="R66" s="121"/>
      <c r="S66" s="121"/>
      <c r="T66" s="121"/>
      <c r="U66" s="121"/>
      <c r="V66" s="120"/>
      <c r="W66" s="120"/>
      <c r="X66" s="120"/>
      <c r="Y66" s="120"/>
      <c r="Z66" s="120"/>
      <c r="AA66" s="96"/>
      <c r="AB66" s="96"/>
      <c r="AC66" s="96"/>
      <c r="AD66" s="96"/>
      <c r="AE66" s="96"/>
      <c r="AF66" s="96"/>
    </row>
    <row r="67" spans="1:32" s="51" customFormat="1" ht="19.5" customHeight="1">
      <c r="A67" s="19"/>
      <c r="B67" s="574" t="s">
        <v>293</v>
      </c>
      <c r="C67" s="574"/>
      <c r="D67" s="574"/>
      <c r="E67" s="574"/>
      <c r="F67" s="574"/>
      <c r="G67" s="574"/>
      <c r="H67" s="574"/>
      <c r="I67" s="574"/>
      <c r="J67" s="574"/>
      <c r="K67" s="574"/>
      <c r="L67" s="574"/>
      <c r="M67" s="574"/>
      <c r="N67" s="574"/>
      <c r="O67" s="574"/>
      <c r="P67" s="574"/>
      <c r="Q67" s="574"/>
      <c r="R67" s="574"/>
      <c r="S67" s="574"/>
      <c r="T67" s="574"/>
      <c r="U67" s="574"/>
      <c r="V67" s="574"/>
      <c r="W67" s="574"/>
      <c r="X67" s="574"/>
      <c r="Y67" s="574"/>
      <c r="Z67" s="574"/>
      <c r="AA67" s="574"/>
      <c r="AB67" s="574"/>
      <c r="AC67" s="574"/>
      <c r="AD67" s="574"/>
      <c r="AE67" s="574"/>
      <c r="AF67" s="96"/>
    </row>
    <row r="68" spans="1:32" s="51" customFormat="1" ht="24.95" customHeight="1">
      <c r="A68" s="608" t="s">
        <v>47</v>
      </c>
      <c r="B68" s="407" t="s">
        <v>203</v>
      </c>
      <c r="C68" s="407"/>
      <c r="D68" s="407"/>
      <c r="E68" s="407"/>
      <c r="F68" s="407"/>
      <c r="G68" s="407"/>
      <c r="H68" s="407"/>
      <c r="I68" s="407"/>
      <c r="J68" s="407"/>
      <c r="K68" s="611" t="s">
        <v>265</v>
      </c>
      <c r="L68" s="611"/>
      <c r="M68" s="611"/>
      <c r="N68" s="612" t="s">
        <v>266</v>
      </c>
      <c r="O68" s="613"/>
      <c r="P68" s="614"/>
      <c r="Q68" s="576" t="s">
        <v>267</v>
      </c>
      <c r="R68" s="576"/>
      <c r="S68" s="576"/>
      <c r="T68" s="407" t="s">
        <v>268</v>
      </c>
      <c r="U68" s="407"/>
      <c r="V68" s="407"/>
      <c r="W68" s="572"/>
      <c r="X68" s="572"/>
      <c r="Y68" s="572"/>
      <c r="Z68" s="572"/>
      <c r="AA68" s="572"/>
      <c r="AB68" s="572"/>
      <c r="AC68" s="572"/>
      <c r="AD68" s="572"/>
      <c r="AE68" s="65"/>
      <c r="AF68" s="96"/>
    </row>
    <row r="69" spans="1:32" s="51" customFormat="1" ht="21.75" customHeight="1">
      <c r="A69" s="609"/>
      <c r="B69" s="407"/>
      <c r="C69" s="407"/>
      <c r="D69" s="407"/>
      <c r="E69" s="407"/>
      <c r="F69" s="407"/>
      <c r="G69" s="407"/>
      <c r="H69" s="407"/>
      <c r="I69" s="407"/>
      <c r="J69" s="407"/>
      <c r="K69" s="611"/>
      <c r="L69" s="611"/>
      <c r="M69" s="611"/>
      <c r="N69" s="615"/>
      <c r="O69" s="592"/>
      <c r="P69" s="616"/>
      <c r="Q69" s="576"/>
      <c r="R69" s="576"/>
      <c r="S69" s="576"/>
      <c r="T69" s="407"/>
      <c r="U69" s="407"/>
      <c r="V69" s="407"/>
      <c r="W69" s="592"/>
      <c r="X69" s="592"/>
      <c r="Y69" s="592"/>
      <c r="Z69" s="592"/>
      <c r="AA69" s="592"/>
      <c r="AB69" s="592"/>
      <c r="AC69" s="592"/>
      <c r="AD69" s="592"/>
      <c r="AE69" s="65"/>
      <c r="AF69" s="96"/>
    </row>
    <row r="70" spans="1:32" s="51" customFormat="1" ht="44.25" customHeight="1">
      <c r="A70" s="610"/>
      <c r="B70" s="407"/>
      <c r="C70" s="407"/>
      <c r="D70" s="407"/>
      <c r="E70" s="407"/>
      <c r="F70" s="407"/>
      <c r="G70" s="407"/>
      <c r="H70" s="407"/>
      <c r="I70" s="407"/>
      <c r="J70" s="407"/>
      <c r="K70" s="611"/>
      <c r="L70" s="611"/>
      <c r="M70" s="611"/>
      <c r="N70" s="617"/>
      <c r="O70" s="618"/>
      <c r="P70" s="619"/>
      <c r="Q70" s="576"/>
      <c r="R70" s="576"/>
      <c r="S70" s="576"/>
      <c r="T70" s="407"/>
      <c r="U70" s="407"/>
      <c r="V70" s="407"/>
      <c r="W70" s="592"/>
      <c r="X70" s="592"/>
      <c r="Y70" s="592"/>
      <c r="Z70" s="592"/>
      <c r="AA70" s="592"/>
      <c r="AB70" s="592"/>
      <c r="AC70" s="592"/>
      <c r="AD70" s="592"/>
      <c r="AE70" s="65"/>
      <c r="AF70" s="96"/>
    </row>
    <row r="71" spans="1:32" s="51" customFormat="1" ht="12.75" customHeight="1">
      <c r="A71" s="84">
        <v>1</v>
      </c>
      <c r="B71" s="607">
        <v>2</v>
      </c>
      <c r="C71" s="607"/>
      <c r="D71" s="607"/>
      <c r="E71" s="607"/>
      <c r="F71" s="607"/>
      <c r="G71" s="607"/>
      <c r="H71" s="607"/>
      <c r="I71" s="607"/>
      <c r="J71" s="607"/>
      <c r="K71" s="606">
        <v>3</v>
      </c>
      <c r="L71" s="606"/>
      <c r="M71" s="606"/>
      <c r="N71" s="606">
        <v>4</v>
      </c>
      <c r="O71" s="606"/>
      <c r="P71" s="606"/>
      <c r="Q71" s="606">
        <v>5</v>
      </c>
      <c r="R71" s="606"/>
      <c r="S71" s="606"/>
      <c r="T71" s="606">
        <v>6</v>
      </c>
      <c r="U71" s="606"/>
      <c r="V71" s="606"/>
      <c r="W71" s="594"/>
      <c r="X71" s="594"/>
      <c r="Y71" s="594"/>
      <c r="Z71" s="594"/>
      <c r="AA71" s="594"/>
      <c r="AB71" s="594"/>
      <c r="AC71" s="594"/>
      <c r="AD71" s="594"/>
      <c r="AE71" s="65"/>
      <c r="AF71" s="96"/>
    </row>
    <row r="72" spans="1:32" s="51" customFormat="1" ht="25.5" customHeight="1">
      <c r="A72" s="72"/>
      <c r="B72" s="517" t="s">
        <v>285</v>
      </c>
      <c r="C72" s="517"/>
      <c r="D72" s="517"/>
      <c r="E72" s="517"/>
      <c r="F72" s="517"/>
      <c r="G72" s="517"/>
      <c r="H72" s="517"/>
      <c r="I72" s="517"/>
      <c r="J72" s="517"/>
      <c r="K72" s="597"/>
      <c r="L72" s="597"/>
      <c r="M72" s="597"/>
      <c r="N72" s="597"/>
      <c r="O72" s="597"/>
      <c r="P72" s="597"/>
      <c r="Q72" s="597"/>
      <c r="R72" s="597"/>
      <c r="S72" s="597"/>
      <c r="T72" s="597"/>
      <c r="U72" s="597"/>
      <c r="V72" s="597"/>
      <c r="W72" s="593"/>
      <c r="X72" s="593"/>
      <c r="Y72" s="593"/>
      <c r="Z72" s="593"/>
      <c r="AA72" s="593"/>
      <c r="AB72" s="593"/>
      <c r="AC72" s="593"/>
      <c r="AD72" s="593"/>
      <c r="AE72" s="65"/>
      <c r="AF72" s="96"/>
    </row>
    <row r="73" spans="1:32" s="51" customFormat="1" ht="19.5" customHeight="1">
      <c r="A73" s="72"/>
      <c r="B73" s="602" t="s">
        <v>286</v>
      </c>
      <c r="C73" s="602"/>
      <c r="D73" s="602"/>
      <c r="E73" s="602"/>
      <c r="F73" s="602"/>
      <c r="G73" s="602"/>
      <c r="H73" s="602"/>
      <c r="I73" s="602"/>
      <c r="J73" s="602"/>
      <c r="K73" s="597"/>
      <c r="L73" s="597"/>
      <c r="M73" s="597"/>
      <c r="N73" s="597"/>
      <c r="O73" s="597"/>
      <c r="P73" s="597"/>
      <c r="Q73" s="597"/>
      <c r="R73" s="597"/>
      <c r="S73" s="597"/>
      <c r="T73" s="597"/>
      <c r="U73" s="597"/>
      <c r="V73" s="597"/>
      <c r="W73" s="593"/>
      <c r="X73" s="593"/>
      <c r="Y73" s="593"/>
      <c r="Z73" s="593"/>
      <c r="AA73" s="593"/>
      <c r="AB73" s="593"/>
      <c r="AC73" s="593"/>
      <c r="AD73" s="593"/>
      <c r="AE73" s="65"/>
      <c r="AF73" s="96"/>
    </row>
    <row r="74" spans="1:32" s="51" customFormat="1" ht="19.5" customHeight="1">
      <c r="A74" s="72"/>
      <c r="B74" s="602" t="s">
        <v>287</v>
      </c>
      <c r="C74" s="602"/>
      <c r="D74" s="602"/>
      <c r="E74" s="602"/>
      <c r="F74" s="602"/>
      <c r="G74" s="602"/>
      <c r="H74" s="602"/>
      <c r="I74" s="602"/>
      <c r="J74" s="602"/>
      <c r="K74" s="597"/>
      <c r="L74" s="597"/>
      <c r="M74" s="597"/>
      <c r="N74" s="597"/>
      <c r="O74" s="597"/>
      <c r="P74" s="597"/>
      <c r="Q74" s="597"/>
      <c r="R74" s="597"/>
      <c r="S74" s="597"/>
      <c r="T74" s="597"/>
      <c r="U74" s="597"/>
      <c r="V74" s="597"/>
      <c r="W74" s="593"/>
      <c r="X74" s="593"/>
      <c r="Y74" s="593"/>
      <c r="Z74" s="593"/>
      <c r="AA74" s="593"/>
      <c r="AB74" s="593"/>
      <c r="AC74" s="593"/>
      <c r="AD74" s="593"/>
      <c r="AE74" s="65"/>
      <c r="AF74" s="96"/>
    </row>
    <row r="75" spans="1:32" s="51" customFormat="1" ht="23.25" customHeight="1">
      <c r="A75" s="72"/>
      <c r="B75" s="603" t="s">
        <v>288</v>
      </c>
      <c r="C75" s="604"/>
      <c r="D75" s="604"/>
      <c r="E75" s="604"/>
      <c r="F75" s="604"/>
      <c r="G75" s="604"/>
      <c r="H75" s="604"/>
      <c r="I75" s="604"/>
      <c r="J75" s="605"/>
      <c r="K75" s="597"/>
      <c r="L75" s="597"/>
      <c r="M75" s="597"/>
      <c r="N75" s="597"/>
      <c r="O75" s="597"/>
      <c r="P75" s="597"/>
      <c r="Q75" s="597"/>
      <c r="R75" s="597"/>
      <c r="S75" s="597"/>
      <c r="T75" s="597"/>
      <c r="U75" s="597"/>
      <c r="V75" s="597"/>
      <c r="W75" s="593"/>
      <c r="X75" s="593"/>
      <c r="Y75" s="593"/>
      <c r="Z75" s="593"/>
      <c r="AA75" s="593"/>
      <c r="AB75" s="593"/>
      <c r="AC75" s="593"/>
      <c r="AD75" s="593"/>
      <c r="AE75" s="65"/>
      <c r="AF75" s="96"/>
    </row>
    <row r="76" spans="1:32" s="51" customFormat="1" ht="18" customHeight="1">
      <c r="A76" s="72"/>
      <c r="B76" s="602" t="s">
        <v>286</v>
      </c>
      <c r="C76" s="602"/>
      <c r="D76" s="602"/>
      <c r="E76" s="602"/>
      <c r="F76" s="602"/>
      <c r="G76" s="602"/>
      <c r="H76" s="602"/>
      <c r="I76" s="602"/>
      <c r="J76" s="602"/>
      <c r="K76" s="597"/>
      <c r="L76" s="597"/>
      <c r="M76" s="597"/>
      <c r="N76" s="597"/>
      <c r="O76" s="597"/>
      <c r="P76" s="597"/>
      <c r="Q76" s="597"/>
      <c r="R76" s="597"/>
      <c r="S76" s="597"/>
      <c r="T76" s="597"/>
      <c r="U76" s="597"/>
      <c r="V76" s="597"/>
      <c r="W76" s="593"/>
      <c r="X76" s="593"/>
      <c r="Y76" s="593"/>
      <c r="Z76" s="593"/>
      <c r="AA76" s="593"/>
      <c r="AB76" s="593"/>
      <c r="AC76" s="593"/>
      <c r="AD76" s="593"/>
      <c r="AE76" s="65"/>
      <c r="AF76" s="96"/>
    </row>
    <row r="77" spans="1:32" s="51" customFormat="1" ht="24.95" customHeight="1">
      <c r="A77" s="116"/>
      <c r="B77" s="602" t="s">
        <v>287</v>
      </c>
      <c r="C77" s="602"/>
      <c r="D77" s="602"/>
      <c r="E77" s="602"/>
      <c r="F77" s="602"/>
      <c r="G77" s="602"/>
      <c r="H77" s="602"/>
      <c r="I77" s="602"/>
      <c r="J77" s="602"/>
      <c r="K77" s="597"/>
      <c r="L77" s="597"/>
      <c r="M77" s="597"/>
      <c r="N77" s="597"/>
      <c r="O77" s="597"/>
      <c r="P77" s="597"/>
      <c r="Q77" s="597"/>
      <c r="R77" s="597"/>
      <c r="S77" s="597"/>
      <c r="T77" s="597"/>
      <c r="U77" s="597"/>
      <c r="V77" s="597"/>
      <c r="W77" s="593"/>
      <c r="X77" s="593"/>
      <c r="Y77" s="593"/>
      <c r="Z77" s="593"/>
      <c r="AA77" s="593"/>
      <c r="AB77" s="593"/>
      <c r="AC77" s="593"/>
      <c r="AD77" s="593"/>
      <c r="AE77" s="65"/>
      <c r="AF77" s="96"/>
    </row>
    <row r="78" spans="1:32" s="51" customFormat="1" ht="23.25" customHeight="1">
      <c r="A78" s="116"/>
      <c r="B78" s="603" t="s">
        <v>289</v>
      </c>
      <c r="C78" s="604"/>
      <c r="D78" s="604"/>
      <c r="E78" s="604"/>
      <c r="F78" s="604"/>
      <c r="G78" s="604"/>
      <c r="H78" s="604"/>
      <c r="I78" s="604"/>
      <c r="J78" s="605"/>
      <c r="K78" s="597"/>
      <c r="L78" s="597"/>
      <c r="M78" s="597"/>
      <c r="N78" s="597"/>
      <c r="O78" s="597"/>
      <c r="P78" s="597"/>
      <c r="Q78" s="597"/>
      <c r="R78" s="597"/>
      <c r="S78" s="597"/>
      <c r="T78" s="597"/>
      <c r="U78" s="597"/>
      <c r="V78" s="597"/>
      <c r="W78" s="593"/>
      <c r="X78" s="593"/>
      <c r="Y78" s="593"/>
      <c r="Z78" s="593"/>
      <c r="AA78" s="593"/>
      <c r="AB78" s="593"/>
      <c r="AC78" s="593"/>
      <c r="AD78" s="593"/>
      <c r="AE78" s="65"/>
      <c r="AF78" s="96"/>
    </row>
    <row r="79" spans="1:32" s="51" customFormat="1" ht="17.25" customHeight="1">
      <c r="A79" s="116"/>
      <c r="B79" s="602" t="s">
        <v>286</v>
      </c>
      <c r="C79" s="602"/>
      <c r="D79" s="602"/>
      <c r="E79" s="602"/>
      <c r="F79" s="602"/>
      <c r="G79" s="602"/>
      <c r="H79" s="602"/>
      <c r="I79" s="602"/>
      <c r="J79" s="602"/>
      <c r="K79" s="597"/>
      <c r="L79" s="597"/>
      <c r="M79" s="597"/>
      <c r="N79" s="597"/>
      <c r="O79" s="597"/>
      <c r="P79" s="597"/>
      <c r="Q79" s="597"/>
      <c r="R79" s="597"/>
      <c r="S79" s="597"/>
      <c r="T79" s="597"/>
      <c r="U79" s="597"/>
      <c r="V79" s="597"/>
      <c r="W79" s="593"/>
      <c r="X79" s="593"/>
      <c r="Y79" s="593"/>
      <c r="Z79" s="593"/>
      <c r="AA79" s="593"/>
      <c r="AB79" s="593"/>
      <c r="AC79" s="593"/>
      <c r="AD79" s="593"/>
      <c r="AE79" s="65"/>
      <c r="AF79" s="96"/>
    </row>
    <row r="80" spans="1:32" ht="18" customHeight="1">
      <c r="A80" s="116"/>
      <c r="B80" s="602" t="s">
        <v>287</v>
      </c>
      <c r="C80" s="602"/>
      <c r="D80" s="602"/>
      <c r="E80" s="602"/>
      <c r="F80" s="602"/>
      <c r="G80" s="602"/>
      <c r="H80" s="602"/>
      <c r="I80" s="602"/>
      <c r="J80" s="602"/>
      <c r="K80" s="597"/>
      <c r="L80" s="597"/>
      <c r="M80" s="597"/>
      <c r="N80" s="597"/>
      <c r="O80" s="597"/>
      <c r="P80" s="597"/>
      <c r="Q80" s="597"/>
      <c r="R80" s="597"/>
      <c r="S80" s="597"/>
      <c r="T80" s="597"/>
      <c r="U80" s="597"/>
      <c r="V80" s="597"/>
      <c r="W80" s="593"/>
      <c r="X80" s="593"/>
      <c r="Y80" s="593"/>
      <c r="Z80" s="593"/>
      <c r="AA80" s="593"/>
      <c r="AB80" s="593"/>
      <c r="AC80" s="593"/>
      <c r="AD80" s="593"/>
      <c r="AE80" s="65"/>
      <c r="AF80" s="14"/>
    </row>
    <row r="81" spans="1:32" ht="23.25" customHeight="1">
      <c r="A81" s="599" t="s">
        <v>51</v>
      </c>
      <c r="B81" s="599"/>
      <c r="C81" s="599"/>
      <c r="D81" s="599"/>
      <c r="E81" s="599"/>
      <c r="F81" s="599"/>
      <c r="G81" s="599"/>
      <c r="H81" s="599"/>
      <c r="I81" s="599"/>
      <c r="J81" s="599"/>
      <c r="K81" s="597"/>
      <c r="L81" s="597"/>
      <c r="M81" s="597"/>
      <c r="N81" s="597"/>
      <c r="O81" s="597"/>
      <c r="P81" s="597"/>
      <c r="Q81" s="597"/>
      <c r="R81" s="597"/>
      <c r="S81" s="597"/>
      <c r="T81" s="597"/>
      <c r="U81" s="597"/>
      <c r="V81" s="597"/>
      <c r="W81" s="593"/>
      <c r="X81" s="593"/>
      <c r="Y81" s="593"/>
      <c r="Z81" s="593"/>
      <c r="AA81" s="593"/>
      <c r="AB81" s="593"/>
      <c r="AC81" s="593"/>
      <c r="AD81" s="593"/>
      <c r="AE81" s="65"/>
      <c r="AF81" s="14"/>
    </row>
    <row r="82" spans="1:32" s="3" customFormat="1" ht="33.75" customHeight="1">
      <c r="A82" s="111"/>
      <c r="B82" s="600" t="s">
        <v>263</v>
      </c>
      <c r="C82" s="601"/>
      <c r="D82" s="601"/>
      <c r="E82" s="601"/>
      <c r="F82" s="601"/>
      <c r="G82" s="118"/>
      <c r="H82" s="118"/>
      <c r="I82" s="118"/>
      <c r="J82" s="118"/>
      <c r="K82" s="118"/>
      <c r="L82" s="458" t="s">
        <v>264</v>
      </c>
      <c r="M82" s="458"/>
      <c r="N82" s="458"/>
      <c r="O82" s="458"/>
      <c r="P82" s="458"/>
      <c r="Q82" s="115"/>
      <c r="R82" s="115"/>
      <c r="S82" s="115"/>
      <c r="T82" s="115"/>
      <c r="U82" s="115"/>
      <c r="V82" s="595" t="s">
        <v>467</v>
      </c>
      <c r="W82" s="596"/>
      <c r="X82" s="596"/>
      <c r="Y82" s="596"/>
      <c r="Z82" s="596"/>
      <c r="AA82" s="23"/>
      <c r="AB82" s="111"/>
      <c r="AC82" s="111"/>
      <c r="AD82" s="111"/>
      <c r="AE82" s="111"/>
      <c r="AF82" s="111"/>
    </row>
    <row r="83" spans="1:32" s="23" customFormat="1" ht="16.5" customHeight="1">
      <c r="A83" s="112"/>
      <c r="B83" s="122"/>
      <c r="C83" s="123" t="s">
        <v>69</v>
      </c>
      <c r="D83" s="3"/>
      <c r="E83" s="124"/>
      <c r="F83" s="124"/>
      <c r="G83" s="124"/>
      <c r="H83" s="124"/>
      <c r="I83" s="124"/>
      <c r="J83" s="124"/>
      <c r="K83" s="124"/>
      <c r="L83" s="3"/>
      <c r="M83" s="122"/>
      <c r="N83" s="125" t="s">
        <v>70</v>
      </c>
      <c r="O83" s="126"/>
      <c r="P83" s="123"/>
      <c r="Q83" s="127"/>
      <c r="R83" s="127"/>
      <c r="S83" s="127"/>
      <c r="T83" s="123"/>
      <c r="U83" s="123"/>
      <c r="V83" s="598" t="s">
        <v>97</v>
      </c>
      <c r="W83" s="598"/>
      <c r="X83" s="598"/>
      <c r="Y83" s="598"/>
      <c r="Z83" s="598"/>
      <c r="AA83" s="3"/>
      <c r="AB83" s="112"/>
      <c r="AC83" s="112"/>
      <c r="AD83" s="112"/>
      <c r="AE83" s="112"/>
      <c r="AF83" s="112"/>
    </row>
    <row r="84" spans="1:32" s="3" customFormat="1">
      <c r="A84" s="111"/>
      <c r="B84" s="111"/>
      <c r="C84" s="111"/>
      <c r="D84" s="111"/>
      <c r="E84" s="111"/>
      <c r="F84" s="71"/>
      <c r="G84" s="71"/>
      <c r="H84" s="71"/>
      <c r="I84" s="71"/>
      <c r="J84" s="71"/>
      <c r="K84" s="71"/>
      <c r="L84" s="71"/>
      <c r="M84" s="111"/>
      <c r="N84" s="111"/>
      <c r="O84" s="111"/>
      <c r="P84" s="111"/>
      <c r="Q84" s="71"/>
      <c r="R84" s="71"/>
      <c r="S84" s="71"/>
      <c r="T84" s="71"/>
      <c r="U84" s="111"/>
      <c r="V84" s="111"/>
      <c r="W84" s="111"/>
      <c r="X84" s="71"/>
      <c r="Y84" s="71"/>
      <c r="Z84" s="71"/>
      <c r="AA84" s="71"/>
      <c r="AB84" s="111"/>
      <c r="AC84" s="111"/>
      <c r="AD84" s="111"/>
      <c r="AE84" s="111"/>
      <c r="AF84" s="111"/>
    </row>
    <row r="85" spans="1:32">
      <c r="A85" s="14"/>
      <c r="B85" s="14"/>
      <c r="C85" s="113"/>
      <c r="D85" s="113"/>
      <c r="E85" s="113"/>
      <c r="F85" s="113"/>
      <c r="G85" s="113"/>
      <c r="H85" s="113"/>
      <c r="I85" s="114"/>
      <c r="J85" s="114"/>
      <c r="K85" s="114"/>
      <c r="L85" s="114"/>
      <c r="M85" s="114"/>
      <c r="N85" s="114"/>
      <c r="O85" s="114"/>
      <c r="P85" s="114"/>
      <c r="Q85" s="114"/>
      <c r="R85" s="114"/>
      <c r="S85" s="114"/>
      <c r="T85" s="114"/>
      <c r="U85" s="113"/>
      <c r="V85" s="113"/>
      <c r="W85" s="14"/>
      <c r="X85" s="14"/>
      <c r="Y85" s="14"/>
      <c r="Z85" s="14"/>
      <c r="AA85" s="14"/>
      <c r="AB85" s="14"/>
      <c r="AC85" s="14"/>
      <c r="AD85" s="14"/>
      <c r="AE85" s="14"/>
      <c r="AF85" s="14"/>
    </row>
    <row r="86" spans="1:32">
      <c r="A86" s="14"/>
      <c r="B86" s="14"/>
      <c r="C86" s="113"/>
      <c r="D86" s="113"/>
      <c r="E86" s="113"/>
      <c r="F86" s="113"/>
      <c r="G86" s="113"/>
      <c r="H86" s="113"/>
      <c r="I86" s="113"/>
      <c r="J86" s="113"/>
      <c r="K86" s="113"/>
      <c r="L86" s="113"/>
      <c r="M86" s="113"/>
      <c r="N86" s="113"/>
      <c r="O86" s="113"/>
      <c r="P86" s="113"/>
      <c r="Q86" s="113"/>
      <c r="R86" s="113"/>
      <c r="S86" s="113"/>
      <c r="T86" s="113"/>
      <c r="U86" s="113"/>
      <c r="V86" s="113"/>
      <c r="W86" s="14"/>
      <c r="X86" s="14"/>
      <c r="Y86" s="14"/>
      <c r="Z86" s="14"/>
      <c r="AA86" s="14"/>
      <c r="AB86" s="14"/>
      <c r="AC86" s="14"/>
      <c r="AD86" s="14"/>
      <c r="AE86" s="14"/>
      <c r="AF86" s="14"/>
    </row>
    <row r="87" spans="1:32">
      <c r="A87" s="14"/>
      <c r="B87" s="14"/>
      <c r="C87" s="113"/>
      <c r="D87" s="113"/>
      <c r="E87" s="113"/>
      <c r="F87" s="113"/>
      <c r="G87" s="113"/>
      <c r="H87" s="113"/>
      <c r="I87" s="113"/>
      <c r="J87" s="113"/>
      <c r="K87" s="113"/>
      <c r="L87" s="113"/>
      <c r="M87" s="113"/>
      <c r="N87" s="113"/>
      <c r="O87" s="113"/>
      <c r="P87" s="113"/>
      <c r="Q87" s="113"/>
      <c r="R87" s="113"/>
      <c r="S87" s="113"/>
      <c r="T87" s="113"/>
      <c r="U87" s="113"/>
      <c r="V87" s="113"/>
      <c r="W87" s="14"/>
      <c r="X87" s="14"/>
      <c r="Y87" s="14"/>
      <c r="Z87" s="14"/>
      <c r="AA87" s="14"/>
      <c r="AB87" s="14"/>
      <c r="AC87" s="14"/>
      <c r="AD87" s="14"/>
      <c r="AE87" s="14"/>
      <c r="AF87" s="14"/>
    </row>
    <row r="88" spans="1:32">
      <c r="C88" s="24"/>
    </row>
    <row r="91" spans="1:32" ht="19.5">
      <c r="C91" s="25"/>
    </row>
    <row r="92" spans="1:32" ht="19.5">
      <c r="C92" s="25"/>
    </row>
    <row r="93" spans="1:32" ht="19.5">
      <c r="C93" s="25"/>
    </row>
    <row r="94" spans="1:32" ht="19.5">
      <c r="C94" s="25"/>
    </row>
    <row r="95" spans="1:32" ht="19.5">
      <c r="C95" s="25"/>
    </row>
    <row r="96" spans="1:32" ht="19.5">
      <c r="C96" s="25"/>
    </row>
    <row r="97" spans="3:3" ht="19.5">
      <c r="C97" s="25"/>
    </row>
  </sheetData>
  <mergeCells count="539">
    <mergeCell ref="J65:K65"/>
    <mergeCell ref="P65:Q65"/>
    <mergeCell ref="T60:U60"/>
    <mergeCell ref="N60:O60"/>
    <mergeCell ref="D21:G21"/>
    <mergeCell ref="H21:Q21"/>
    <mergeCell ref="R21:V21"/>
    <mergeCell ref="T59:U59"/>
    <mergeCell ref="R59:S59"/>
    <mergeCell ref="B35:L35"/>
    <mergeCell ref="R23:V23"/>
    <mergeCell ref="D24:G24"/>
    <mergeCell ref="H24:Q24"/>
    <mergeCell ref="R24:V24"/>
    <mergeCell ref="D56:E58"/>
    <mergeCell ref="N57:O58"/>
    <mergeCell ref="P58:Q58"/>
    <mergeCell ref="J56:K58"/>
    <mergeCell ref="L56:U56"/>
    <mergeCell ref="T65:U65"/>
    <mergeCell ref="V65:Z65"/>
    <mergeCell ref="T63:U63"/>
    <mergeCell ref="V63:Z63"/>
    <mergeCell ref="T64:U64"/>
    <mergeCell ref="V64:Z64"/>
    <mergeCell ref="T61:U61"/>
    <mergeCell ref="V60:Z60"/>
    <mergeCell ref="N65:O65"/>
    <mergeCell ref="V56:Z58"/>
    <mergeCell ref="P57:U57"/>
    <mergeCell ref="L57:M58"/>
    <mergeCell ref="R61:S61"/>
    <mergeCell ref="N61:O61"/>
    <mergeCell ref="P60:Q60"/>
    <mergeCell ref="R60:S60"/>
    <mergeCell ref="V61:Z61"/>
    <mergeCell ref="L63:M63"/>
    <mergeCell ref="R65:S65"/>
    <mergeCell ref="AD1:AF1"/>
    <mergeCell ref="AD2:AF2"/>
    <mergeCell ref="R9:T9"/>
    <mergeCell ref="AE23:AF23"/>
    <mergeCell ref="AD29:AF29"/>
    <mergeCell ref="AC26:AD26"/>
    <mergeCell ref="AE26:AF26"/>
    <mergeCell ref="Z29:AB29"/>
    <mergeCell ref="Y21:Z21"/>
    <mergeCell ref="AA20:AB20"/>
    <mergeCell ref="AA21:AB21"/>
    <mergeCell ref="AE21:AF21"/>
    <mergeCell ref="AE24:AF24"/>
    <mergeCell ref="AC22:AD22"/>
    <mergeCell ref="AE22:AF22"/>
    <mergeCell ref="Y23:Z23"/>
    <mergeCell ref="AE25:AF25"/>
    <mergeCell ref="W26:X26"/>
    <mergeCell ref="Y26:Z26"/>
    <mergeCell ref="AC25:AD25"/>
    <mergeCell ref="AA26:AB26"/>
    <mergeCell ref="AA24:AB24"/>
    <mergeCell ref="AC23:AD23"/>
    <mergeCell ref="AA22:AB22"/>
    <mergeCell ref="D22:G22"/>
    <mergeCell ref="W21:X21"/>
    <mergeCell ref="AA23:AB23"/>
    <mergeCell ref="Y22:Z22"/>
    <mergeCell ref="Y24:Z24"/>
    <mergeCell ref="AC21:AD21"/>
    <mergeCell ref="A5:A6"/>
    <mergeCell ref="U8:W8"/>
    <mergeCell ref="U6:W6"/>
    <mergeCell ref="N5:Q6"/>
    <mergeCell ref="N7:Q7"/>
    <mergeCell ref="B5:C6"/>
    <mergeCell ref="R6:T6"/>
    <mergeCell ref="G7:M7"/>
    <mergeCell ref="G8:M8"/>
    <mergeCell ref="R8:T8"/>
    <mergeCell ref="AA18:AB19"/>
    <mergeCell ref="AC20:AD20"/>
    <mergeCell ref="Y20:Z20"/>
    <mergeCell ref="R20:V20"/>
    <mergeCell ref="W20:X20"/>
    <mergeCell ref="N11:Q11"/>
    <mergeCell ref="AA12:AC12"/>
    <mergeCell ref="R12:T12"/>
    <mergeCell ref="AE20:AF20"/>
    <mergeCell ref="R5:AF5"/>
    <mergeCell ref="AD6:AF6"/>
    <mergeCell ref="R7:T7"/>
    <mergeCell ref="U7:W7"/>
    <mergeCell ref="AA6:AC6"/>
    <mergeCell ref="U9:W9"/>
    <mergeCell ref="X8:Z8"/>
    <mergeCell ref="X7:Z7"/>
    <mergeCell ref="X9:Z9"/>
    <mergeCell ref="AA9:AC9"/>
    <mergeCell ref="AD9:AF9"/>
    <mergeCell ref="AD8:AF8"/>
    <mergeCell ref="AA8:AC8"/>
    <mergeCell ref="AA7:AC7"/>
    <mergeCell ref="AD7:AF7"/>
    <mergeCell ref="X12:Z12"/>
    <mergeCell ref="AD13:AF13"/>
    <mergeCell ref="AD12:AF12"/>
    <mergeCell ref="U10:W10"/>
    <mergeCell ref="X10:Z10"/>
    <mergeCell ref="AD10:AF10"/>
    <mergeCell ref="AD11:AF11"/>
    <mergeCell ref="U11:W11"/>
    <mergeCell ref="X11:Z11"/>
    <mergeCell ref="AA11:AC11"/>
    <mergeCell ref="D20:G20"/>
    <mergeCell ref="H20:Q20"/>
    <mergeCell ref="B7:C7"/>
    <mergeCell ref="B8:C8"/>
    <mergeCell ref="N9:Q9"/>
    <mergeCell ref="AA10:AC10"/>
    <mergeCell ref="N13:Q13"/>
    <mergeCell ref="N12:Q12"/>
    <mergeCell ref="H61:I61"/>
    <mergeCell ref="B34:L34"/>
    <mergeCell ref="B30:L32"/>
    <mergeCell ref="A26:V26"/>
    <mergeCell ref="B21:C21"/>
    <mergeCell ref="D25:G25"/>
    <mergeCell ref="H25:Q25"/>
    <mergeCell ref="R25:V25"/>
    <mergeCell ref="R10:T10"/>
    <mergeCell ref="R11:T11"/>
    <mergeCell ref="U12:W12"/>
    <mergeCell ref="A17:A19"/>
    <mergeCell ref="D17:G19"/>
    <mergeCell ref="H17:Q19"/>
    <mergeCell ref="W17:AF17"/>
    <mergeCell ref="W18:X19"/>
    <mergeCell ref="B17:C19"/>
    <mergeCell ref="B20:C20"/>
    <mergeCell ref="AE18:AF19"/>
    <mergeCell ref="AC18:AD19"/>
    <mergeCell ref="B50:L50"/>
    <mergeCell ref="M39:N39"/>
    <mergeCell ref="N10:Q10"/>
    <mergeCell ref="M37:N37"/>
    <mergeCell ref="B62:C62"/>
    <mergeCell ref="D63:E63"/>
    <mergeCell ref="F63:G63"/>
    <mergeCell ref="B33:L33"/>
    <mergeCell ref="B37:L37"/>
    <mergeCell ref="B36:L36"/>
    <mergeCell ref="F62:G62"/>
    <mergeCell ref="F64:G64"/>
    <mergeCell ref="D62:E62"/>
    <mergeCell ref="D64:E64"/>
    <mergeCell ref="H62:I62"/>
    <mergeCell ref="J63:K63"/>
    <mergeCell ref="H64:I64"/>
    <mergeCell ref="J64:K64"/>
    <mergeCell ref="H63:I63"/>
    <mergeCell ref="J62:K62"/>
    <mergeCell ref="L64:M64"/>
    <mergeCell ref="L62:M62"/>
    <mergeCell ref="J61:K61"/>
    <mergeCell ref="H59:I59"/>
    <mergeCell ref="J60:K60"/>
    <mergeCell ref="L59:M59"/>
    <mergeCell ref="B60:C60"/>
    <mergeCell ref="B61:C61"/>
    <mergeCell ref="G5:M6"/>
    <mergeCell ref="H60:I60"/>
    <mergeCell ref="AC30:AF30"/>
    <mergeCell ref="AD31:AD32"/>
    <mergeCell ref="AE31:AE32"/>
    <mergeCell ref="J59:K59"/>
    <mergeCell ref="AF31:AF32"/>
    <mergeCell ref="AC31:AC32"/>
    <mergeCell ref="A39:L39"/>
    <mergeCell ref="D5:F6"/>
    <mergeCell ref="B25:C25"/>
    <mergeCell ref="A30:A32"/>
    <mergeCell ref="Y25:Z25"/>
    <mergeCell ref="W25:X25"/>
    <mergeCell ref="P59:Q59"/>
    <mergeCell ref="N59:O59"/>
    <mergeCell ref="F56:G58"/>
    <mergeCell ref="B56:C58"/>
    <mergeCell ref="D59:E59"/>
    <mergeCell ref="N8:Q8"/>
    <mergeCell ref="B11:C11"/>
    <mergeCell ref="A13:M13"/>
    <mergeCell ref="B10:C10"/>
    <mergeCell ref="B12:C12"/>
    <mergeCell ref="H65:I65"/>
    <mergeCell ref="L65:M65"/>
    <mergeCell ref="V62:Z62"/>
    <mergeCell ref="L61:M61"/>
    <mergeCell ref="D7:F7"/>
    <mergeCell ref="D8:F8"/>
    <mergeCell ref="D11:F11"/>
    <mergeCell ref="D10:F10"/>
    <mergeCell ref="S33:T33"/>
    <mergeCell ref="W33:X33"/>
    <mergeCell ref="Y33:Z33"/>
    <mergeCell ref="M30:T30"/>
    <mergeCell ref="R63:S63"/>
    <mergeCell ref="R64:S64"/>
    <mergeCell ref="N64:O64"/>
    <mergeCell ref="P64:Q64"/>
    <mergeCell ref="N62:O62"/>
    <mergeCell ref="P62:Q62"/>
    <mergeCell ref="N63:O63"/>
    <mergeCell ref="P63:Q63"/>
    <mergeCell ref="P61:Q61"/>
    <mergeCell ref="D61:E61"/>
    <mergeCell ref="Y18:Z19"/>
    <mergeCell ref="B49:L49"/>
    <mergeCell ref="A68:A70"/>
    <mergeCell ref="B68:J70"/>
    <mergeCell ref="K68:M70"/>
    <mergeCell ref="N68:P70"/>
    <mergeCell ref="AA56:AF58"/>
    <mergeCell ref="AD55:AF55"/>
    <mergeCell ref="AA61:AF61"/>
    <mergeCell ref="T62:U62"/>
    <mergeCell ref="AA62:AF62"/>
    <mergeCell ref="AA64:AF64"/>
    <mergeCell ref="T58:U58"/>
    <mergeCell ref="R58:S58"/>
    <mergeCell ref="A56:A58"/>
    <mergeCell ref="R62:S62"/>
    <mergeCell ref="F61:G61"/>
    <mergeCell ref="B59:C59"/>
    <mergeCell ref="F60:G60"/>
    <mergeCell ref="F59:G59"/>
    <mergeCell ref="D60:E60"/>
    <mergeCell ref="H56:I58"/>
    <mergeCell ref="AA65:AF65"/>
    <mergeCell ref="F65:G65"/>
    <mergeCell ref="A65:E65"/>
    <mergeCell ref="B63:C63"/>
    <mergeCell ref="T73:V73"/>
    <mergeCell ref="B73:J73"/>
    <mergeCell ref="K73:M73"/>
    <mergeCell ref="N73:P73"/>
    <mergeCell ref="Q73:S73"/>
    <mergeCell ref="AC71:AD71"/>
    <mergeCell ref="B72:J72"/>
    <mergeCell ref="K72:M72"/>
    <mergeCell ref="N72:P72"/>
    <mergeCell ref="Q72:S72"/>
    <mergeCell ref="T72:V72"/>
    <mergeCell ref="W72:X72"/>
    <mergeCell ref="Y72:Z72"/>
    <mergeCell ref="AA72:AB72"/>
    <mergeCell ref="AC72:AD72"/>
    <mergeCell ref="T71:V71"/>
    <mergeCell ref="Y71:Z71"/>
    <mergeCell ref="W71:X71"/>
    <mergeCell ref="B71:J71"/>
    <mergeCell ref="K71:M71"/>
    <mergeCell ref="N71:P71"/>
    <mergeCell ref="Q71:S71"/>
    <mergeCell ref="B74:J74"/>
    <mergeCell ref="K74:M74"/>
    <mergeCell ref="N74:P74"/>
    <mergeCell ref="Q74:S74"/>
    <mergeCell ref="T74:V74"/>
    <mergeCell ref="W74:X74"/>
    <mergeCell ref="Y74:Z74"/>
    <mergeCell ref="AA74:AB74"/>
    <mergeCell ref="AC74:AD74"/>
    <mergeCell ref="B76:J76"/>
    <mergeCell ref="K76:M76"/>
    <mergeCell ref="N76:P76"/>
    <mergeCell ref="Q76:S76"/>
    <mergeCell ref="T76:V76"/>
    <mergeCell ref="AC76:AD76"/>
    <mergeCell ref="T75:V75"/>
    <mergeCell ref="B75:J75"/>
    <mergeCell ref="K75:M75"/>
    <mergeCell ref="N75:P75"/>
    <mergeCell ref="Q75:S75"/>
    <mergeCell ref="AA75:AB75"/>
    <mergeCell ref="Y75:Z75"/>
    <mergeCell ref="W75:X75"/>
    <mergeCell ref="W76:X76"/>
    <mergeCell ref="Y76:Z76"/>
    <mergeCell ref="AA76:AB76"/>
    <mergeCell ref="AC77:AD77"/>
    <mergeCell ref="B78:J78"/>
    <mergeCell ref="K78:M78"/>
    <mergeCell ref="N78:P78"/>
    <mergeCell ref="Q78:S78"/>
    <mergeCell ref="T78:V78"/>
    <mergeCell ref="W78:X78"/>
    <mergeCell ref="Y78:Z78"/>
    <mergeCell ref="AA78:AB78"/>
    <mergeCell ref="AC78:AD78"/>
    <mergeCell ref="T77:V77"/>
    <mergeCell ref="AA77:AB77"/>
    <mergeCell ref="Y77:Z77"/>
    <mergeCell ref="W77:X77"/>
    <mergeCell ref="B77:J77"/>
    <mergeCell ref="K77:M77"/>
    <mergeCell ref="N77:P77"/>
    <mergeCell ref="Q77:S77"/>
    <mergeCell ref="AC81:AD81"/>
    <mergeCell ref="AC79:AD79"/>
    <mergeCell ref="B80:J80"/>
    <mergeCell ref="K80:M80"/>
    <mergeCell ref="N80:P80"/>
    <mergeCell ref="Q80:S80"/>
    <mergeCell ref="T80:V80"/>
    <mergeCell ref="W80:X80"/>
    <mergeCell ref="Y80:Z80"/>
    <mergeCell ref="AA80:AB80"/>
    <mergeCell ref="AC80:AD80"/>
    <mergeCell ref="B79:J79"/>
    <mergeCell ref="K79:M79"/>
    <mergeCell ref="N79:P79"/>
    <mergeCell ref="Q79:S79"/>
    <mergeCell ref="V82:Z82"/>
    <mergeCell ref="AA79:AB79"/>
    <mergeCell ref="Y79:Z79"/>
    <mergeCell ref="W79:X79"/>
    <mergeCell ref="T79:V79"/>
    <mergeCell ref="AA81:AB81"/>
    <mergeCell ref="V83:Z83"/>
    <mergeCell ref="A81:J81"/>
    <mergeCell ref="K81:M81"/>
    <mergeCell ref="N81:P81"/>
    <mergeCell ref="Q81:S81"/>
    <mergeCell ref="T81:V81"/>
    <mergeCell ref="W81:X81"/>
    <mergeCell ref="Y81:Z81"/>
    <mergeCell ref="B82:F82"/>
    <mergeCell ref="L82:P82"/>
    <mergeCell ref="AC69:AD70"/>
    <mergeCell ref="AA69:AB70"/>
    <mergeCell ref="Y69:Z70"/>
    <mergeCell ref="W69:X70"/>
    <mergeCell ref="AA73:AB73"/>
    <mergeCell ref="Y73:Z73"/>
    <mergeCell ref="W73:X73"/>
    <mergeCell ref="AA71:AB71"/>
    <mergeCell ref="AC75:AD75"/>
    <mergeCell ref="AC73:AD73"/>
    <mergeCell ref="X6:Z6"/>
    <mergeCell ref="W68:AD68"/>
    <mergeCell ref="AC24:AD24"/>
    <mergeCell ref="W24:X24"/>
    <mergeCell ref="W23:X23"/>
    <mergeCell ref="V59:Z59"/>
    <mergeCell ref="AA59:AF59"/>
    <mergeCell ref="AA60:AF60"/>
    <mergeCell ref="B67:AE67"/>
    <mergeCell ref="L60:M60"/>
    <mergeCell ref="Q68:S70"/>
    <mergeCell ref="T68:V70"/>
    <mergeCell ref="A40:L40"/>
    <mergeCell ref="A51:L51"/>
    <mergeCell ref="A52:L52"/>
    <mergeCell ref="A42:A44"/>
    <mergeCell ref="B42:L44"/>
    <mergeCell ref="B45:L45"/>
    <mergeCell ref="B48:L48"/>
    <mergeCell ref="B38:L38"/>
    <mergeCell ref="B46:L46"/>
    <mergeCell ref="B47:L47"/>
    <mergeCell ref="B64:C64"/>
    <mergeCell ref="AA63:AF63"/>
    <mergeCell ref="M38:N38"/>
    <mergeCell ref="M40:N40"/>
    <mergeCell ref="O37:P37"/>
    <mergeCell ref="O38:P38"/>
    <mergeCell ref="G12:M12"/>
    <mergeCell ref="B9:C9"/>
    <mergeCell ref="D9:F9"/>
    <mergeCell ref="G9:M9"/>
    <mergeCell ref="D12:F12"/>
    <mergeCell ref="G10:M10"/>
    <mergeCell ref="B24:C24"/>
    <mergeCell ref="G11:M11"/>
    <mergeCell ref="B22:C22"/>
    <mergeCell ref="B23:C23"/>
    <mergeCell ref="D23:G23"/>
    <mergeCell ref="H22:Q22"/>
    <mergeCell ref="H23:Q23"/>
    <mergeCell ref="M31:N32"/>
    <mergeCell ref="M33:N33"/>
    <mergeCell ref="M34:N34"/>
    <mergeCell ref="Q31:R32"/>
    <mergeCell ref="Q33:R33"/>
    <mergeCell ref="R17:V19"/>
    <mergeCell ref="M35:N35"/>
    <mergeCell ref="M36:N36"/>
    <mergeCell ref="O31:P32"/>
    <mergeCell ref="O33:P33"/>
    <mergeCell ref="O34:P34"/>
    <mergeCell ref="O35:P35"/>
    <mergeCell ref="O36:P36"/>
    <mergeCell ref="Q36:R36"/>
    <mergeCell ref="AA31:AB32"/>
    <mergeCell ref="AA25:AB25"/>
    <mergeCell ref="R22:V22"/>
    <mergeCell ref="S31:T32"/>
    <mergeCell ref="W31:X32"/>
    <mergeCell ref="Y31:Z32"/>
    <mergeCell ref="X13:Z13"/>
    <mergeCell ref="Q37:R37"/>
    <mergeCell ref="Q35:R35"/>
    <mergeCell ref="Q38:R38"/>
    <mergeCell ref="S38:T38"/>
    <mergeCell ref="U31:V32"/>
    <mergeCell ref="U33:V33"/>
    <mergeCell ref="U30:AB30"/>
    <mergeCell ref="W35:X35"/>
    <mergeCell ref="Y35:Z35"/>
    <mergeCell ref="AA33:AB33"/>
    <mergeCell ref="U34:V34"/>
    <mergeCell ref="W34:X34"/>
    <mergeCell ref="Y34:Z34"/>
    <mergeCell ref="AA13:AC13"/>
    <mergeCell ref="R13:T13"/>
    <mergeCell ref="U13:W13"/>
    <mergeCell ref="W22:X22"/>
    <mergeCell ref="Q39:R39"/>
    <mergeCell ref="Q40:R40"/>
    <mergeCell ref="O40:P40"/>
    <mergeCell ref="O39:P39"/>
    <mergeCell ref="Q34:R34"/>
    <mergeCell ref="AA34:AB34"/>
    <mergeCell ref="AA35:AB35"/>
    <mergeCell ref="S39:T39"/>
    <mergeCell ref="S40:T40"/>
    <mergeCell ref="U35:V35"/>
    <mergeCell ref="U36:V36"/>
    <mergeCell ref="U38:V38"/>
    <mergeCell ref="U40:V40"/>
    <mergeCell ref="S34:T34"/>
    <mergeCell ref="S35:T35"/>
    <mergeCell ref="S36:T36"/>
    <mergeCell ref="S37:T37"/>
    <mergeCell ref="W40:X40"/>
    <mergeCell ref="Y40:Z40"/>
    <mergeCell ref="AA40:AB40"/>
    <mergeCell ref="W38:X38"/>
    <mergeCell ref="Y38:Z38"/>
    <mergeCell ref="AA38:AB38"/>
    <mergeCell ref="U39:V39"/>
    <mergeCell ref="W39:X39"/>
    <mergeCell ref="Y39:Z39"/>
    <mergeCell ref="AA39:AB39"/>
    <mergeCell ref="W36:X36"/>
    <mergeCell ref="Y36:Z36"/>
    <mergeCell ref="AA36:AB36"/>
    <mergeCell ref="U37:V37"/>
    <mergeCell ref="W37:X37"/>
    <mergeCell ref="Y37:Z37"/>
    <mergeCell ref="AA37:AB37"/>
    <mergeCell ref="U42:AB42"/>
    <mergeCell ref="U43:V44"/>
    <mergeCell ref="W43:X44"/>
    <mergeCell ref="Y43:Z44"/>
    <mergeCell ref="AA43:AB44"/>
    <mergeCell ref="M42:T42"/>
    <mergeCell ref="M43:N44"/>
    <mergeCell ref="O43:P44"/>
    <mergeCell ref="Q43:R44"/>
    <mergeCell ref="S43:T44"/>
    <mergeCell ref="M47:N47"/>
    <mergeCell ref="O47:P47"/>
    <mergeCell ref="Q47:R47"/>
    <mergeCell ref="S47:T47"/>
    <mergeCell ref="M46:N46"/>
    <mergeCell ref="O46:P46"/>
    <mergeCell ref="Q46:R46"/>
    <mergeCell ref="S46:T46"/>
    <mergeCell ref="M45:N45"/>
    <mergeCell ref="O45:P45"/>
    <mergeCell ref="Q45:R45"/>
    <mergeCell ref="S45:T45"/>
    <mergeCell ref="U45:V45"/>
    <mergeCell ref="W45:X45"/>
    <mergeCell ref="Y45:Z45"/>
    <mergeCell ref="AA45:AB45"/>
    <mergeCell ref="M52:N52"/>
    <mergeCell ref="O52:P52"/>
    <mergeCell ref="Q52:R52"/>
    <mergeCell ref="S52:T52"/>
    <mergeCell ref="M51:N51"/>
    <mergeCell ref="O51:P51"/>
    <mergeCell ref="Q51:R51"/>
    <mergeCell ref="S51:T51"/>
    <mergeCell ref="M50:N50"/>
    <mergeCell ref="O50:P50"/>
    <mergeCell ref="Q50:R50"/>
    <mergeCell ref="S50:T50"/>
    <mergeCell ref="M49:N49"/>
    <mergeCell ref="O49:P49"/>
    <mergeCell ref="Q49:R49"/>
    <mergeCell ref="S49:T49"/>
    <mergeCell ref="M48:N48"/>
    <mergeCell ref="O48:P48"/>
    <mergeCell ref="Q48:R48"/>
    <mergeCell ref="S48:T48"/>
    <mergeCell ref="AA48:AB48"/>
    <mergeCell ref="U47:V47"/>
    <mergeCell ref="W47:X47"/>
    <mergeCell ref="Y47:Z47"/>
    <mergeCell ref="AA47:AB47"/>
    <mergeCell ref="U46:V46"/>
    <mergeCell ref="W46:X46"/>
    <mergeCell ref="Y46:Z46"/>
    <mergeCell ref="AA46:AB46"/>
    <mergeCell ref="AC42:AF42"/>
    <mergeCell ref="AC43:AC44"/>
    <mergeCell ref="AD43:AD44"/>
    <mergeCell ref="AE43:AE44"/>
    <mergeCell ref="AF43:AF44"/>
    <mergeCell ref="U52:V52"/>
    <mergeCell ref="W52:X52"/>
    <mergeCell ref="Y52:Z52"/>
    <mergeCell ref="AA52:AB52"/>
    <mergeCell ref="U51:V51"/>
    <mergeCell ref="W51:X51"/>
    <mergeCell ref="Y51:Z51"/>
    <mergeCell ref="AA51:AB51"/>
    <mergeCell ref="U50:V50"/>
    <mergeCell ref="W50:X50"/>
    <mergeCell ref="Y50:Z50"/>
    <mergeCell ref="AA50:AB50"/>
    <mergeCell ref="U49:V49"/>
    <mergeCell ref="W49:X49"/>
    <mergeCell ref="Y49:Z49"/>
    <mergeCell ref="AA49:AB49"/>
    <mergeCell ref="U48:V48"/>
    <mergeCell ref="W48:X48"/>
    <mergeCell ref="Y48:Z48"/>
  </mergeCells>
  <phoneticPr fontId="3" type="noConversion"/>
  <pageMargins left="0.11811023622047245" right="0" top="0" bottom="0" header="0.31496062992125984" footer="0.31496062992125984"/>
  <pageSetup paperSize="9" scale="69" orientation="landscape" verticalDpi="1200" r:id="rId1"/>
  <headerFooter alignWithMargins="0"/>
  <rowBreaks count="1" manualBreakCount="1">
    <brk id="53" max="40" man="1"/>
  </rowBreaks>
  <colBreaks count="1" manualBreakCount="1">
    <brk id="40" max="86" man="1"/>
  </colBreaks>
  <ignoredErrors>
    <ignoredError sqref="AE40:AF40 M39" formulaRange="1"/>
    <ignoredError sqref="S40:T40 AE39" evalError="1" formulaRange="1"/>
    <ignoredError sqref="AE37:AE38 AE34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14</vt:i4>
      </vt:variant>
    </vt:vector>
  </HeadingPairs>
  <TitlesOfParts>
    <vt:vector size="29" baseType="lpstr">
      <vt:lpstr>Осн фін показн (кварт)</vt:lpstr>
      <vt:lpstr>Осн. фін. пок.(річн.)</vt:lpstr>
      <vt:lpstr>1.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дод 5 інф щодо діяльн</vt:lpstr>
      <vt:lpstr>дод 2 претенз позовн робота</vt:lpstr>
      <vt:lpstr>дод 4 відом про нерух майно</vt:lpstr>
      <vt:lpstr>Лист1</vt:lpstr>
      <vt:lpstr>дод 6 відшкод тарифів</vt:lpstr>
      <vt:lpstr>Лист2</vt:lpstr>
      <vt:lpstr>' V. Коефіцієнти'!Заголовки_для_печати</vt:lpstr>
      <vt:lpstr>'1.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пок.(річн.)'!Заголовки_для_печати</vt:lpstr>
      <vt:lpstr>' V. Коефіцієнти'!Область_печати</vt:lpstr>
      <vt:lpstr>'1. Фін результат'!Область_печати</vt:lpstr>
      <vt:lpstr>'6.1. Інша інфо_1'!Область_печати</vt:lpstr>
      <vt:lpstr>'6.2. Інша інфо_2'!Область_печати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 фін показн (кварт)'!Область_печати</vt:lpstr>
      <vt:lpstr>'Осн. фін. пок.(річн.)'!Область_печати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User</cp:lastModifiedBy>
  <cp:lastPrinted>2022-10-19T09:59:58Z</cp:lastPrinted>
  <dcterms:created xsi:type="dcterms:W3CDTF">2003-03-13T16:00:22Z</dcterms:created>
  <dcterms:modified xsi:type="dcterms:W3CDTF">2023-03-10T10:40:04Z</dcterms:modified>
</cp:coreProperties>
</file>